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FEBRERO 2025\"/>
    </mc:Choice>
  </mc:AlternateContent>
  <xr:revisionPtr revIDLastSave="0" documentId="13_ncr:1_{F5E17FB7-2822-43C5-84BD-030115D6004F}" xr6:coauthVersionLast="47" xr6:coauthVersionMax="47" xr10:uidLastSave="{00000000-0000-0000-0000-000000000000}"/>
  <bookViews>
    <workbookView xWindow="-120" yWindow="-120" windowWidth="29040" windowHeight="15840" xr2:uid="{7AA6260C-0307-4F5A-BBEF-E0CC5AD52856}"/>
  </bookViews>
  <sheets>
    <sheet name="OCTUBRE 2024" sheetId="1" r:id="rId1"/>
  </sheets>
  <definedNames>
    <definedName name="_xlnm.Print_Area" localSheetId="0">'OCTUBRE 2024'!$A$1:$M$70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1" l="1"/>
  <c r="J64" i="1"/>
  <c r="I64" i="1"/>
  <c r="H64" i="1"/>
  <c r="G64" i="1"/>
  <c r="L31" i="1"/>
  <c r="M31" i="1" s="1"/>
  <c r="L21" i="1"/>
  <c r="M21" i="1" s="1"/>
  <c r="L19" i="1"/>
  <c r="M19" i="1" s="1"/>
  <c r="L24" i="1"/>
  <c r="M24" i="1" s="1"/>
  <c r="L51" i="1"/>
  <c r="M51" i="1" s="1"/>
  <c r="L26" i="1"/>
  <c r="M26" i="1" s="1"/>
  <c r="L15" i="1"/>
  <c r="M15" i="1" s="1"/>
  <c r="L7" i="1"/>
  <c r="M7" i="1" s="1"/>
  <c r="L8" i="1"/>
  <c r="M8" i="1" s="1"/>
  <c r="L62" i="1"/>
  <c r="M62" i="1" s="1"/>
  <c r="L59" i="1"/>
  <c r="M59" i="1" s="1"/>
  <c r="L56" i="1"/>
  <c r="M56" i="1" s="1"/>
  <c r="L55" i="1"/>
  <c r="M55" i="1" s="1"/>
  <c r="L54" i="1"/>
  <c r="M54" i="1" s="1"/>
  <c r="L50" i="1"/>
  <c r="M50" i="1" s="1"/>
  <c r="L46" i="1"/>
  <c r="M46" i="1" s="1"/>
  <c r="L43" i="1"/>
  <c r="M43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29" i="1"/>
  <c r="M29" i="1" s="1"/>
  <c r="L25" i="1"/>
  <c r="M25" i="1" s="1"/>
  <c r="L12" i="1"/>
  <c r="M12" i="1" s="1"/>
  <c r="L11" i="1"/>
  <c r="M11" i="1" s="1"/>
  <c r="L16" i="1"/>
  <c r="M16" i="1" s="1"/>
  <c r="M64" i="1" l="1"/>
  <c r="L64" i="1"/>
</calcChain>
</file>

<file path=xl/sharedStrings.xml><?xml version="1.0" encoding="utf-8"?>
<sst xmlns="http://schemas.openxmlformats.org/spreadsheetml/2006/main" count="113" uniqueCount="81">
  <si>
    <t>No.</t>
  </si>
  <si>
    <t>Nombres</t>
  </si>
  <si>
    <t>Sexo</t>
  </si>
  <si>
    <t>VIGENCIA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</si>
  <si>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</si>
  <si>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</si>
  <si>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</si>
  <si>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</si>
  <si>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</si>
  <si>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</si>
  <si>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</si>
  <si>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</si>
  <si>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DEPÁRTAMENTO DE RECURSOS HUMANOS</t>
  </si>
  <si>
    <t>XIOMIBEL GERONIMO BATISTA</t>
  </si>
  <si>
    <t>F</t>
  </si>
  <si>
    <t>ANALISTA LEGAL</t>
  </si>
  <si>
    <t>MARLEINY ULLOLA VICENTE</t>
  </si>
  <si>
    <t>TECNICO DE RECURSOS HUMANOS</t>
  </si>
  <si>
    <t>DEPÁRTAMENTO DE PLANIFICACIÓN Y DESARROLLO</t>
  </si>
  <si>
    <t>CARLOS LORENZO PEÑA MERCEDES</t>
  </si>
  <si>
    <t>M</t>
  </si>
  <si>
    <t>LEANDRO CLAUDIO ALMONTE</t>
  </si>
  <si>
    <t>ELIS PATRICIA PERALTA SURIEL</t>
  </si>
  <si>
    <t>DIRECCION ADMINISTRATIVA Y FINANCIERA</t>
  </si>
  <si>
    <t>BERKIS TERESA PAULINO RODRIGUEZ</t>
  </si>
  <si>
    <t>DIRECTORA ADMINISTRATIVA Y FINANCIERA</t>
  </si>
  <si>
    <t>MERCEDES BENILDA ALFONSECA SUNCAR</t>
  </si>
  <si>
    <t>ENCARGADO DIVISION DE COMPRAS</t>
  </si>
  <si>
    <t>DIRECCIÓN DE CATASTRO MINERO</t>
  </si>
  <si>
    <t>KAREN MASSIEL REYES SURIEL</t>
  </si>
  <si>
    <t>GEOLOGO (A) I</t>
  </si>
  <si>
    <t>DIRECCIÓN DE FISCALIZACION MINERA</t>
  </si>
  <si>
    <t>PEDRO DE LA CRUZ BAUTISTA GARCIA</t>
  </si>
  <si>
    <t>JOEL MUÑOZ SALAZAR</t>
  </si>
  <si>
    <t>SURANIS EVANGELISTA NUÑEZ PERALTA</t>
  </si>
  <si>
    <t>ANALISTA FINANCIERO</t>
  </si>
  <si>
    <t>ANDREINA DEL CARMEN FAJARDO ARAUJO</t>
  </si>
  <si>
    <t>ESTEFANY ESTHEL BELEN SANCHEZ</t>
  </si>
  <si>
    <t>PEDRO PABLO HENRIQUEZ LIRIANO</t>
  </si>
  <si>
    <t>COORDINADOR REGIONAL</t>
  </si>
  <si>
    <t>DEPÁRTAMENTO DE FISCALIZACION DE MINAS Y PLANTAS DE BENEFICIOS</t>
  </si>
  <si>
    <t>RAMON ESTEBAN MARTE GONZALEZ</t>
  </si>
  <si>
    <t>ENCARGADO DEPARTAMENTO FISCALIZACION</t>
  </si>
  <si>
    <t>DEPÁRTAMENTO DE AMBIENTE Y SEGURIDAD MINERA</t>
  </si>
  <si>
    <t>RICARDO REYNOSO VILLAFAÑA</t>
  </si>
  <si>
    <t>SECCION DE COMPENSACION AMBIENTAL</t>
  </si>
  <si>
    <t>SHAMUEL MUÑOZ RIVERA</t>
  </si>
  <si>
    <t>TECNICO DE MINERIA ARTESANAL</t>
  </si>
  <si>
    <t>DIRECCION DE MINERIA ARTESANAL</t>
  </si>
  <si>
    <t>LUIS MANUEL ACOSTA</t>
  </si>
  <si>
    <t>GEOLOGO II</t>
  </si>
  <si>
    <t>MARIA JOSEFINA ALTAGRACIA LIRIANO P</t>
  </si>
  <si>
    <t>GEOLOGO I</t>
  </si>
  <si>
    <t>DANIEL QUEZADA HEREDIA</t>
  </si>
  <si>
    <t>DIRECCIÓN DE PROYECTOS DE RECURSOS MINEROS</t>
  </si>
  <si>
    <t>LOURDES ELIANA DOMINGUEZ RONDON</t>
  </si>
  <si>
    <t>GEOLOGO (A)</t>
  </si>
  <si>
    <t>DIVISIÓN DE CONTABILIDAD</t>
  </si>
  <si>
    <t>LEOPOLDO GONZALEZ</t>
  </si>
  <si>
    <t>AUXILIAR PEQUEÑA MINERIA</t>
  </si>
  <si>
    <t>TOTAL GENERAL</t>
  </si>
  <si>
    <t>SECCION DE COMUNICACIONES</t>
  </si>
  <si>
    <t>DEPARTAMENTO JURIDICO</t>
  </si>
  <si>
    <t>BETSSY GERALI PEREZ VENTURA</t>
  </si>
  <si>
    <t>ENCARGADO DEPARTAMENTO PLANIFICACION</t>
  </si>
  <si>
    <t>MARIBEL GONZALEZ SEPULVEDA</t>
  </si>
  <si>
    <t>VICTOR ENRIQUE VIZCAINO GUZMAN</t>
  </si>
  <si>
    <t>CONTADOR (A)</t>
  </si>
  <si>
    <t>FRAYLIN ANTONIO TAVERAS MOYA</t>
  </si>
  <si>
    <t>ING. AGROFORESTAL</t>
  </si>
  <si>
    <t>SUELDOS PERSONAL TEMPORAL CORRESPONDIENTE AL MES DE FEBRERO 2025</t>
  </si>
  <si>
    <t>ANALISTA DE PLANIFICACION</t>
  </si>
  <si>
    <t>RELACIONADOR PUBLICO</t>
  </si>
  <si>
    <t>DEPARTAMENTO TECNOLOGIAS DE LA INFORMACION Y COMUNICACIÓN</t>
  </si>
  <si>
    <t>RICARDO DE JESUS GARCIA PAREDES</t>
  </si>
  <si>
    <t>ADMINISTRADOR DE REDES Y COMUNICACIONES</t>
  </si>
  <si>
    <t>DEPARTAMENTO DE CARTOFRAFIA DE CONCESIONES MINERAS</t>
  </si>
  <si>
    <t>ISMAEL FRANCISCO GUERRERO GERONIMO</t>
  </si>
  <si>
    <t>AGRIMENSOR</t>
  </si>
  <si>
    <t>ENCARGADO DE OFICINAS REGIONALES (SANCHEZ RAMIREZ)</t>
  </si>
  <si>
    <t>ENCARGADO DE SECCIONES DE COORDINACION DE DISTRITOS MINEROS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</si>
</sst>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312084</xdr:colOff>
      <xdr:row>64</xdr:row>
      <xdr:rowOff>82925</xdr:rowOff>
    </xdr:from>
    <xdr:to>
      <xdr:col>2</xdr:col>
      <xdr:colOff>358588</xdr:colOff>
      <xdr:row>70</xdr:row>
      <xdr:rowOff>212913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71252FB-ED9A-41B8-A37F-8EEB1F923B65}"/>
            </a:ext>
          </a:extLst>
        </xdr:cNvPr>
        <xdr:cNvSpPr txBox="1"/>
      </xdr:nvSpPr>
      <xdr:spPr>
        <a:xfrm>
          <a:off x="312084" y="15075275"/>
          <a:ext cx="2884954" cy="1787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Sec.</a:t>
          </a:r>
          <a:r>
            <a:rPr lang="es-DO" sz="1300" baseline="0"/>
            <a:t> Registro Control y Nominas</a:t>
          </a:r>
        </a:p>
        <a:p>
          <a:pPr algn="ctr"/>
          <a:r>
            <a:rPr lang="es-DO" sz="1300" baseline="0"/>
            <a:t>Departamento de Recursos Humanos</a:t>
          </a:r>
          <a:endParaRPr lang="es-DO" sz="1300"/>
        </a:p>
      </xdr:txBody>
    </xdr:sp>
    <xdr:clientData/>
  </xdr:twoCellAnchor>
  <xdr:twoCellAnchor>
    <xdr:from>
      <xdr:col>4</xdr:col>
      <xdr:colOff>466164</xdr:colOff>
      <xdr:row>64</xdr:row>
      <xdr:rowOff>68360</xdr:rowOff>
    </xdr:from>
    <xdr:to>
      <xdr:col>6</xdr:col>
      <xdr:colOff>356299</xdr:colOff>
      <xdr:row>70</xdr:row>
      <xdr:rowOff>168652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E7D4F69-A0FB-4EF7-ACB4-F86386F74250}"/>
            </a:ext>
          </a:extLst>
        </xdr:cNvPr>
        <xdr:cNvSpPr txBox="1"/>
      </xdr:nvSpPr>
      <xdr:spPr>
        <a:xfrm>
          <a:off x="4399989" y="15060710"/>
          <a:ext cx="3252460" cy="1757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</a:t>
          </a:r>
          <a:r>
            <a:rPr lang="es-DO" sz="1300" baseline="0"/>
            <a:t> Financiero</a:t>
          </a:r>
          <a:endParaRPr lang="es-DO" sz="1300"/>
        </a:p>
      </xdr:txBody>
    </xdr:sp>
    <xdr:clientData/>
  </xdr:twoCellAnchor>
  <xdr:twoCellAnchor>
    <xdr:from>
      <xdr:col>8</xdr:col>
      <xdr:colOff>548528</xdr:colOff>
      <xdr:row>64</xdr:row>
      <xdr:rowOff>50990</xdr:rowOff>
    </xdr:from>
    <xdr:to>
      <xdr:col>11</xdr:col>
      <xdr:colOff>729025</xdr:colOff>
      <xdr:row>71</xdr:row>
      <xdr:rowOff>41464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D40BD1-1850-4961-ABAF-D66FE3D9F708}"/>
            </a:ext>
          </a:extLst>
        </xdr:cNvPr>
        <xdr:cNvSpPr txBox="1"/>
      </xdr:nvSpPr>
      <xdr:spPr>
        <a:xfrm>
          <a:off x="9282953" y="15043340"/>
          <a:ext cx="2399822" cy="1924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EDD3-BC0E-4E33-A7F3-C01881973637}">
  <sheetPr>
    <pageSetUpPr fitToPage="1"/>
  </sheetPr>
  <dimension ref="A1:Q212"/>
  <sheetViews>
    <sheetView tabSelected="1" view="pageBreakPreview" topLeftCell="A49" zoomScaleNormal="85" zoomScaleSheetLayoutView="100" workbookViewId="0">
      <selection activeCell="A65" sqref="A65:XFD66"/>
    </sheetView>
  </sheetViews>
  <sheetFormatPr baseColWidth="10" defaultRowHeight="21.95" customHeight="1" x14ac:dyDescent="0.25"/>
  <cols>
    <col min="1" max="1" width="4.85546875" customWidth="1"/>
    <col min="2" max="2" width="37.7109375" customWidth="1"/>
    <col min="3" max="3" width="6.28515625" customWidth="1"/>
    <col min="4" max="4" width="11.140625" customWidth="1"/>
    <col min="5" max="5" width="11.28515625" customWidth="1"/>
    <col min="6" max="6" width="39.140625" customWidth="1"/>
    <col min="7" max="7" width="11.85546875" customWidth="1"/>
    <col min="8" max="8" width="9.7109375" customWidth="1"/>
    <col min="10" max="10" width="10.42578125" customWidth="1"/>
    <col min="12" max="13" width="11.85546875" bestFit="1" customWidth="1"/>
  </cols>
  <sheetData>
    <row r="1" spans="1:17" ht="21.95" customHeight="1" x14ac:dyDescent="0.25">
      <c r="A1" s="44" t="s">
        <v>70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7" ht="21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7" ht="21.9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7" ht="21.95" customHeight="1" x14ac:dyDescent="0.25">
      <c r="A4" s="3" t="s">
        <v>0</v>
      </c>
      <c r="B4" s="3" t="s">
        <v>1</v>
      </c>
      <c r="C4" s="3" t="s">
        <v>2</v>
      </c>
      <c r="D4" s="38" t="s">
        <v>3</v>
      </c>
      <c r="E4" s="40"/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</row>
    <row r="5" spans="1:17" ht="21.95" customHeight="1" x14ac:dyDescent="0.25">
      <c r="A5" s="29" t="s">
        <v>12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7" ht="6.75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7" ht="21.95" customHeight="1" x14ac:dyDescent="0.25">
      <c r="A7" s="4">
        <v>1</v>
      </c>
      <c r="B7" s="5" t="s">
        <v>16</v>
      </c>
      <c r="C7" s="4" t="s">
        <v>14</v>
      </c>
      <c r="D7" s="6">
        <v>45689</v>
      </c>
      <c r="E7" s="6">
        <v>45869</v>
      </c>
      <c r="F7" s="5" t="s">
        <v>17</v>
      </c>
      <c r="G7" s="7">
        <v>39000</v>
      </c>
      <c r="H7" s="8">
        <v>1119.3</v>
      </c>
      <c r="I7" s="8">
        <v>301.52</v>
      </c>
      <c r="J7" s="8">
        <v>1185.5999999999999</v>
      </c>
      <c r="K7" s="8">
        <v>125</v>
      </c>
      <c r="L7" s="8">
        <f>H7+I7+J7+K7</f>
        <v>2731.42</v>
      </c>
      <c r="M7" s="8">
        <f>G7-L7</f>
        <v>36268.58</v>
      </c>
      <c r="Q7" s="1"/>
    </row>
    <row r="8" spans="1:17" ht="21.95" customHeight="1" x14ac:dyDescent="0.25">
      <c r="A8" s="4">
        <v>2</v>
      </c>
      <c r="B8" s="5" t="s">
        <v>63</v>
      </c>
      <c r="C8" s="4" t="s">
        <v>14</v>
      </c>
      <c r="D8" s="6">
        <v>45689</v>
      </c>
      <c r="E8" s="6">
        <v>45869</v>
      </c>
      <c r="F8" s="5" t="s">
        <v>17</v>
      </c>
      <c r="G8" s="7">
        <v>39000</v>
      </c>
      <c r="H8" s="8">
        <v>1119.3</v>
      </c>
      <c r="I8" s="8">
        <v>301.52</v>
      </c>
      <c r="J8" s="8">
        <v>1185.5999999999999</v>
      </c>
      <c r="K8" s="8">
        <v>225</v>
      </c>
      <c r="L8" s="8">
        <f>H8+I8+J8+K8</f>
        <v>2831.42</v>
      </c>
      <c r="M8" s="8">
        <f>G8-L8</f>
        <v>36168.58</v>
      </c>
      <c r="Q8" s="1"/>
    </row>
    <row r="9" spans="1:17" ht="21.95" customHeight="1" x14ac:dyDescent="0.25">
      <c r="A9" s="29" t="s">
        <v>18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7" ht="4.5" customHeight="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7" ht="31.5" customHeight="1" x14ac:dyDescent="0.25">
      <c r="A11" s="9">
        <v>3</v>
      </c>
      <c r="B11" s="10" t="s">
        <v>19</v>
      </c>
      <c r="C11" s="9" t="s">
        <v>20</v>
      </c>
      <c r="D11" s="6">
        <v>45689</v>
      </c>
      <c r="E11" s="6">
        <v>45869</v>
      </c>
      <c r="F11" s="11" t="s">
        <v>64</v>
      </c>
      <c r="G11" s="8">
        <v>118000</v>
      </c>
      <c r="H11" s="8">
        <v>3386.6</v>
      </c>
      <c r="I11" s="8">
        <v>16339.42</v>
      </c>
      <c r="J11" s="8">
        <v>3587.2</v>
      </c>
      <c r="K11" s="8">
        <v>1378.97</v>
      </c>
      <c r="L11" s="8">
        <f>SUM(H11:K11)</f>
        <v>24692.190000000002</v>
      </c>
      <c r="M11" s="8">
        <f>G11-L11</f>
        <v>93307.81</v>
      </c>
    </row>
    <row r="12" spans="1:17" ht="21.95" customHeight="1" x14ac:dyDescent="0.25">
      <c r="A12" s="9">
        <v>4</v>
      </c>
      <c r="B12" s="10" t="s">
        <v>21</v>
      </c>
      <c r="C12" s="9" t="s">
        <v>20</v>
      </c>
      <c r="D12" s="6">
        <v>45689</v>
      </c>
      <c r="E12" s="6">
        <v>45869</v>
      </c>
      <c r="F12" s="10" t="s">
        <v>71</v>
      </c>
      <c r="G12" s="8">
        <v>80000</v>
      </c>
      <c r="H12" s="8">
        <v>2296</v>
      </c>
      <c r="I12" s="8">
        <v>7400.87</v>
      </c>
      <c r="J12" s="8">
        <v>2432</v>
      </c>
      <c r="K12" s="8">
        <v>2371.88</v>
      </c>
      <c r="L12" s="8">
        <f>SUM(H12:K12)</f>
        <v>14500.75</v>
      </c>
      <c r="M12" s="8">
        <f>G12-L12</f>
        <v>65499.25</v>
      </c>
    </row>
    <row r="13" spans="1:17" ht="21.95" customHeight="1" x14ac:dyDescent="0.25">
      <c r="A13" s="29" t="s">
        <v>62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7" ht="21.95" customHeight="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7" ht="21.95" customHeight="1" x14ac:dyDescent="0.25">
      <c r="A15" s="4">
        <v>5</v>
      </c>
      <c r="B15" s="5" t="s">
        <v>65</v>
      </c>
      <c r="C15" s="4" t="s">
        <v>14</v>
      </c>
      <c r="D15" s="6">
        <v>45689</v>
      </c>
      <c r="E15" s="6">
        <v>45869</v>
      </c>
      <c r="F15" s="5" t="s">
        <v>15</v>
      </c>
      <c r="G15" s="7">
        <v>65000</v>
      </c>
      <c r="H15" s="8">
        <v>1865.5</v>
      </c>
      <c r="I15" s="8">
        <v>4084.48</v>
      </c>
      <c r="J15" s="8">
        <v>1976</v>
      </c>
      <c r="K15" s="8">
        <v>27240.46</v>
      </c>
      <c r="L15" s="8">
        <f>SUM(H15:K15)</f>
        <v>35166.44</v>
      </c>
      <c r="M15" s="8">
        <f>G15-L15</f>
        <v>29833.559999999998</v>
      </c>
    </row>
    <row r="16" spans="1:17" ht="21.95" customHeight="1" x14ac:dyDescent="0.25">
      <c r="A16" s="4">
        <v>6</v>
      </c>
      <c r="B16" s="5" t="s">
        <v>13</v>
      </c>
      <c r="C16" s="4" t="s">
        <v>14</v>
      </c>
      <c r="D16" s="6">
        <v>45689</v>
      </c>
      <c r="E16" s="6">
        <v>45869</v>
      </c>
      <c r="F16" s="5" t="s">
        <v>15</v>
      </c>
      <c r="G16" s="7">
        <v>55000</v>
      </c>
      <c r="H16" s="8">
        <v>1578.5</v>
      </c>
      <c r="I16" s="8">
        <v>2302.36</v>
      </c>
      <c r="J16" s="8">
        <v>1672</v>
      </c>
      <c r="K16" s="8">
        <v>6840.46</v>
      </c>
      <c r="L16" s="8">
        <f>SUM(H16:K16)</f>
        <v>12393.32</v>
      </c>
      <c r="M16" s="8">
        <f>G16-L16</f>
        <v>42606.68</v>
      </c>
    </row>
    <row r="17" spans="1:16" ht="21.95" customHeight="1" x14ac:dyDescent="0.25">
      <c r="A17" s="31" t="s">
        <v>61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</row>
    <row r="18" spans="1:16" ht="6.75" customHeight="1" x14ac:dyDescent="0.25">
      <c r="A18" s="34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6"/>
      <c r="P18" s="1"/>
    </row>
    <row r="19" spans="1:16" ht="21.95" customHeight="1" x14ac:dyDescent="0.25">
      <c r="A19" s="9">
        <v>7</v>
      </c>
      <c r="B19" s="10" t="s">
        <v>22</v>
      </c>
      <c r="C19" s="9" t="s">
        <v>14</v>
      </c>
      <c r="D19" s="6">
        <v>45689</v>
      </c>
      <c r="E19" s="6">
        <v>45869</v>
      </c>
      <c r="F19" s="10" t="s">
        <v>72</v>
      </c>
      <c r="G19" s="8">
        <v>55000</v>
      </c>
      <c r="H19" s="8">
        <v>1578.5</v>
      </c>
      <c r="I19" s="8">
        <v>2559.6799999999998</v>
      </c>
      <c r="J19" s="8">
        <v>1672</v>
      </c>
      <c r="K19" s="8">
        <v>1502.14</v>
      </c>
      <c r="L19" s="8">
        <f>SUM(H19:K19)</f>
        <v>7312.3200000000006</v>
      </c>
      <c r="M19" s="8">
        <f t="shared" ref="M19" si="0">G19-L19</f>
        <v>47687.68</v>
      </c>
    </row>
    <row r="20" spans="1:16" ht="21.95" customHeight="1" x14ac:dyDescent="0.25">
      <c r="A20" s="38" t="s">
        <v>73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40"/>
    </row>
    <row r="21" spans="1:16" ht="31.5" customHeight="1" x14ac:dyDescent="0.25">
      <c r="A21" s="9">
        <v>8</v>
      </c>
      <c r="B21" s="10" t="s">
        <v>74</v>
      </c>
      <c r="C21" s="9" t="s">
        <v>20</v>
      </c>
      <c r="D21" s="6">
        <v>45689</v>
      </c>
      <c r="E21" s="6">
        <v>45869</v>
      </c>
      <c r="F21" s="11" t="s">
        <v>75</v>
      </c>
      <c r="G21" s="8">
        <v>70000</v>
      </c>
      <c r="H21" s="8">
        <v>2009</v>
      </c>
      <c r="I21" s="8">
        <v>5368.48</v>
      </c>
      <c r="J21" s="8">
        <v>2128</v>
      </c>
      <c r="K21" s="8">
        <v>125</v>
      </c>
      <c r="L21" s="8">
        <f>SUM(H21:K21)</f>
        <v>9630.48</v>
      </c>
      <c r="M21" s="8">
        <f>G21-L21</f>
        <v>60369.520000000004</v>
      </c>
    </row>
    <row r="22" spans="1:16" ht="21.95" customHeight="1" x14ac:dyDescent="0.25">
      <c r="A22" s="31" t="s">
        <v>23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3"/>
    </row>
    <row r="23" spans="1:16" ht="9.75" customHeight="1" x14ac:dyDescent="0.25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6"/>
    </row>
    <row r="24" spans="1:16" ht="21.95" customHeight="1" x14ac:dyDescent="0.25">
      <c r="A24" s="9">
        <v>9</v>
      </c>
      <c r="B24" s="10" t="s">
        <v>24</v>
      </c>
      <c r="C24" s="9" t="s">
        <v>14</v>
      </c>
      <c r="D24" s="6">
        <v>45689</v>
      </c>
      <c r="E24" s="6">
        <v>45869</v>
      </c>
      <c r="F24" s="10" t="s">
        <v>25</v>
      </c>
      <c r="G24" s="8">
        <v>140000</v>
      </c>
      <c r="H24" s="8">
        <v>4018</v>
      </c>
      <c r="I24" s="8">
        <v>21514.37</v>
      </c>
      <c r="J24" s="8">
        <v>4256</v>
      </c>
      <c r="K24" s="8">
        <v>1478.97</v>
      </c>
      <c r="L24" s="8">
        <f>SUM(H24:K24)</f>
        <v>31267.34</v>
      </c>
      <c r="M24" s="8">
        <f>G24-L24</f>
        <v>108732.66</v>
      </c>
    </row>
    <row r="25" spans="1:16" ht="21.95" customHeight="1" x14ac:dyDescent="0.25">
      <c r="A25" s="9">
        <v>10</v>
      </c>
      <c r="B25" s="10" t="s">
        <v>26</v>
      </c>
      <c r="C25" s="9" t="s">
        <v>14</v>
      </c>
      <c r="D25" s="6">
        <v>45689</v>
      </c>
      <c r="E25" s="6">
        <v>45869</v>
      </c>
      <c r="F25" s="10" t="s">
        <v>27</v>
      </c>
      <c r="G25" s="8">
        <v>85000</v>
      </c>
      <c r="H25" s="8">
        <v>2439.5</v>
      </c>
      <c r="I25" s="8">
        <v>8576.99</v>
      </c>
      <c r="J25" s="8">
        <v>2584</v>
      </c>
      <c r="K25" s="8">
        <v>125</v>
      </c>
      <c r="L25" s="8">
        <f t="shared" ref="L25:L26" si="1">SUM(H25:K25)</f>
        <v>13725.49</v>
      </c>
      <c r="M25" s="8">
        <f t="shared" ref="M25:M26" si="2">G25-L25</f>
        <v>71274.509999999995</v>
      </c>
    </row>
    <row r="26" spans="1:16" ht="21.95" customHeight="1" x14ac:dyDescent="0.25">
      <c r="A26" s="9">
        <v>11</v>
      </c>
      <c r="B26" s="10" t="s">
        <v>66</v>
      </c>
      <c r="C26" s="9" t="s">
        <v>20</v>
      </c>
      <c r="D26" s="12">
        <v>45627</v>
      </c>
      <c r="E26" s="12">
        <v>45808</v>
      </c>
      <c r="F26" s="10" t="s">
        <v>67</v>
      </c>
      <c r="G26" s="8">
        <v>36000</v>
      </c>
      <c r="H26" s="8">
        <v>1033.2</v>
      </c>
      <c r="I26" s="8">
        <v>0</v>
      </c>
      <c r="J26" s="8">
        <v>1094.4000000000001</v>
      </c>
      <c r="K26" s="8">
        <v>125</v>
      </c>
      <c r="L26" s="8">
        <f t="shared" si="1"/>
        <v>2252.6000000000004</v>
      </c>
      <c r="M26" s="8">
        <f t="shared" si="2"/>
        <v>33747.4</v>
      </c>
    </row>
    <row r="27" spans="1:16" ht="21.95" customHeight="1" x14ac:dyDescent="0.25">
      <c r="A27" s="29" t="s">
        <v>28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pans="1:16" ht="6" customHeight="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1:16" ht="21.95" customHeight="1" x14ac:dyDescent="0.25">
      <c r="A29" s="4">
        <v>12</v>
      </c>
      <c r="B29" s="10" t="s">
        <v>29</v>
      </c>
      <c r="C29" s="9" t="s">
        <v>14</v>
      </c>
      <c r="D29" s="6">
        <v>45689</v>
      </c>
      <c r="E29" s="6">
        <v>45869</v>
      </c>
      <c r="F29" s="10" t="s">
        <v>30</v>
      </c>
      <c r="G29" s="8">
        <v>60000</v>
      </c>
      <c r="H29" s="8">
        <v>1722</v>
      </c>
      <c r="I29" s="8">
        <v>3486.68</v>
      </c>
      <c r="J29" s="8">
        <v>1824</v>
      </c>
      <c r="K29" s="8">
        <v>25</v>
      </c>
      <c r="L29" s="8">
        <f>SUM(H29:K29)</f>
        <v>7057.68</v>
      </c>
      <c r="M29" s="8">
        <f>G29-L29</f>
        <v>52942.32</v>
      </c>
    </row>
    <row r="30" spans="1:16" ht="21.95" customHeight="1" x14ac:dyDescent="0.25">
      <c r="A30" s="41" t="s">
        <v>76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3"/>
    </row>
    <row r="31" spans="1:16" ht="21.95" customHeight="1" x14ac:dyDescent="0.25">
      <c r="A31" s="4">
        <v>13</v>
      </c>
      <c r="B31" s="10" t="s">
        <v>77</v>
      </c>
      <c r="C31" s="9" t="s">
        <v>20</v>
      </c>
      <c r="D31" s="6">
        <v>45689</v>
      </c>
      <c r="E31" s="6">
        <v>45869</v>
      </c>
      <c r="F31" s="10" t="s">
        <v>78</v>
      </c>
      <c r="G31" s="8">
        <v>50000</v>
      </c>
      <c r="H31" s="8">
        <v>1435</v>
      </c>
      <c r="I31" s="8">
        <v>1854</v>
      </c>
      <c r="J31" s="8">
        <v>1520</v>
      </c>
      <c r="K31" s="8">
        <v>25</v>
      </c>
      <c r="L31" s="8">
        <f>SUM(H31:K31)</f>
        <v>4834</v>
      </c>
      <c r="M31" s="8">
        <f>G31-L31</f>
        <v>45166</v>
      </c>
    </row>
    <row r="32" spans="1:16" ht="21.95" customHeight="1" x14ac:dyDescent="0.25">
      <c r="A32" s="29" t="s">
        <v>31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6" ht="6.75" customHeight="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6" ht="27.75" customHeight="1" x14ac:dyDescent="0.25">
      <c r="A34" s="4">
        <v>14</v>
      </c>
      <c r="B34" s="10" t="s">
        <v>32</v>
      </c>
      <c r="C34" s="9" t="s">
        <v>20</v>
      </c>
      <c r="D34" s="6">
        <v>45689</v>
      </c>
      <c r="E34" s="6">
        <v>45869</v>
      </c>
      <c r="F34" s="11" t="s">
        <v>79</v>
      </c>
      <c r="G34" s="8">
        <v>90000</v>
      </c>
      <c r="H34" s="8">
        <v>2583</v>
      </c>
      <c r="I34" s="8">
        <v>9753.1200000000008</v>
      </c>
      <c r="J34" s="8">
        <v>2736</v>
      </c>
      <c r="K34" s="8">
        <v>25</v>
      </c>
      <c r="L34" s="8">
        <f>SUM(H34:K34)</f>
        <v>15097.12</v>
      </c>
      <c r="M34" s="8">
        <f>G34-L34</f>
        <v>74902.880000000005</v>
      </c>
    </row>
    <row r="35" spans="1:16" ht="21.95" customHeight="1" x14ac:dyDescent="0.25">
      <c r="A35" s="4">
        <v>15</v>
      </c>
      <c r="B35" s="10" t="s">
        <v>33</v>
      </c>
      <c r="C35" s="9" t="s">
        <v>20</v>
      </c>
      <c r="D35" s="12">
        <v>45566</v>
      </c>
      <c r="E35" s="12">
        <v>45747</v>
      </c>
      <c r="F35" s="10" t="s">
        <v>30</v>
      </c>
      <c r="G35" s="8">
        <v>75000</v>
      </c>
      <c r="H35" s="8">
        <v>2152.5</v>
      </c>
      <c r="I35" s="8">
        <v>5623.19</v>
      </c>
      <c r="J35" s="8">
        <v>2280</v>
      </c>
      <c r="K35" s="8">
        <v>3455.92</v>
      </c>
      <c r="L35" s="8">
        <f t="shared" ref="L35:L39" si="3">SUM(H35:K35)</f>
        <v>13511.609999999999</v>
      </c>
      <c r="M35" s="8">
        <f t="shared" ref="M35:M39" si="4">G35-L35</f>
        <v>61488.39</v>
      </c>
    </row>
    <row r="36" spans="1:16" ht="21.95" customHeight="1" x14ac:dyDescent="0.25">
      <c r="A36" s="4">
        <v>16</v>
      </c>
      <c r="B36" s="10" t="s">
        <v>34</v>
      </c>
      <c r="C36" s="9" t="s">
        <v>14</v>
      </c>
      <c r="D36" s="12">
        <v>45639</v>
      </c>
      <c r="E36" s="12">
        <v>45821</v>
      </c>
      <c r="F36" s="10" t="s">
        <v>35</v>
      </c>
      <c r="G36" s="8">
        <v>65000</v>
      </c>
      <c r="H36" s="8">
        <v>1865.5</v>
      </c>
      <c r="I36" s="8">
        <v>4427.58</v>
      </c>
      <c r="J36" s="8">
        <v>1976</v>
      </c>
      <c r="K36" s="8">
        <v>125</v>
      </c>
      <c r="L36" s="8">
        <f t="shared" si="3"/>
        <v>8394.08</v>
      </c>
      <c r="M36" s="8">
        <f t="shared" si="4"/>
        <v>56605.919999999998</v>
      </c>
    </row>
    <row r="37" spans="1:16" ht="21.95" customHeight="1" x14ac:dyDescent="0.25">
      <c r="A37" s="4">
        <v>17</v>
      </c>
      <c r="B37" s="10" t="s">
        <v>36</v>
      </c>
      <c r="C37" s="9" t="s">
        <v>14</v>
      </c>
      <c r="D37" s="6">
        <v>45689</v>
      </c>
      <c r="E37" s="6">
        <v>45869</v>
      </c>
      <c r="F37" s="10" t="s">
        <v>30</v>
      </c>
      <c r="G37" s="8">
        <v>75000</v>
      </c>
      <c r="H37" s="8">
        <v>2152.5</v>
      </c>
      <c r="I37" s="8">
        <v>6309.38</v>
      </c>
      <c r="J37" s="8">
        <v>2280</v>
      </c>
      <c r="K37" s="8">
        <v>125</v>
      </c>
      <c r="L37" s="8">
        <f t="shared" si="3"/>
        <v>10866.880000000001</v>
      </c>
      <c r="M37" s="8">
        <f t="shared" si="4"/>
        <v>64133.119999999995</v>
      </c>
    </row>
    <row r="38" spans="1:16" ht="21.95" customHeight="1" x14ac:dyDescent="0.25">
      <c r="A38" s="4">
        <v>18</v>
      </c>
      <c r="B38" s="10" t="s">
        <v>37</v>
      </c>
      <c r="C38" s="9" t="s">
        <v>14</v>
      </c>
      <c r="D38" s="6">
        <v>45689</v>
      </c>
      <c r="E38" s="6">
        <v>45869</v>
      </c>
      <c r="F38" s="10" t="s">
        <v>30</v>
      </c>
      <c r="G38" s="8">
        <v>60000</v>
      </c>
      <c r="H38" s="8">
        <v>1722</v>
      </c>
      <c r="I38" s="8">
        <v>3486.68</v>
      </c>
      <c r="J38" s="8">
        <v>1824</v>
      </c>
      <c r="K38" s="8">
        <v>125</v>
      </c>
      <c r="L38" s="8">
        <f t="shared" si="3"/>
        <v>7157.68</v>
      </c>
      <c r="M38" s="8">
        <f t="shared" si="4"/>
        <v>52842.32</v>
      </c>
    </row>
    <row r="39" spans="1:16" ht="21.95" customHeight="1" x14ac:dyDescent="0.25">
      <c r="A39" s="4">
        <v>19</v>
      </c>
      <c r="B39" s="10" t="s">
        <v>38</v>
      </c>
      <c r="C39" s="9" t="s">
        <v>20</v>
      </c>
      <c r="D39" s="12">
        <v>45597</v>
      </c>
      <c r="E39" s="12">
        <v>45777</v>
      </c>
      <c r="F39" s="10" t="s">
        <v>39</v>
      </c>
      <c r="G39" s="8">
        <v>45000</v>
      </c>
      <c r="H39" s="8">
        <v>1291.5</v>
      </c>
      <c r="I39" s="8">
        <v>1148.33</v>
      </c>
      <c r="J39" s="8">
        <v>1368</v>
      </c>
      <c r="K39" s="8">
        <v>25</v>
      </c>
      <c r="L39" s="8">
        <f t="shared" si="3"/>
        <v>3832.83</v>
      </c>
      <c r="M39" s="8">
        <f t="shared" si="4"/>
        <v>41167.17</v>
      </c>
    </row>
    <row r="40" spans="1:16" ht="7.5" customHeight="1" x14ac:dyDescent="0.25">
      <c r="A40" s="13"/>
      <c r="C40" s="14"/>
      <c r="D40" s="15"/>
      <c r="E40" s="15"/>
      <c r="G40" s="16"/>
      <c r="H40" s="16"/>
      <c r="I40" s="16"/>
      <c r="J40" s="16"/>
      <c r="K40" s="16"/>
      <c r="L40" s="16"/>
      <c r="M40" s="16"/>
    </row>
    <row r="41" spans="1:16" ht="21.95" customHeight="1" x14ac:dyDescent="0.25">
      <c r="A41" s="29" t="s">
        <v>40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P41" s="1"/>
    </row>
    <row r="42" spans="1:16" ht="21.95" customHeight="1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</row>
    <row r="43" spans="1:16" ht="21.95" customHeight="1" x14ac:dyDescent="0.25">
      <c r="A43" s="4">
        <v>20</v>
      </c>
      <c r="B43" s="10" t="s">
        <v>41</v>
      </c>
      <c r="C43" s="9" t="s">
        <v>20</v>
      </c>
      <c r="D43" s="6">
        <v>45689</v>
      </c>
      <c r="E43" s="6">
        <v>45869</v>
      </c>
      <c r="F43" s="10" t="s">
        <v>42</v>
      </c>
      <c r="G43" s="8">
        <v>105000</v>
      </c>
      <c r="H43" s="8">
        <v>3013.5</v>
      </c>
      <c r="I43" s="8">
        <v>13281.49</v>
      </c>
      <c r="J43" s="8">
        <v>3192</v>
      </c>
      <c r="K43" s="8">
        <v>125</v>
      </c>
      <c r="L43" s="8">
        <f>SUM(H43:K43)</f>
        <v>19611.989999999998</v>
      </c>
      <c r="M43" s="8">
        <f>G43-L43</f>
        <v>85388.010000000009</v>
      </c>
    </row>
    <row r="44" spans="1:16" ht="21.95" customHeight="1" x14ac:dyDescent="0.25">
      <c r="A44" s="29" t="s">
        <v>43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</row>
    <row r="45" spans="1:16" ht="21.95" customHeight="1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</row>
    <row r="46" spans="1:16" ht="27.75" customHeight="1" x14ac:dyDescent="0.25">
      <c r="A46" s="4">
        <v>21</v>
      </c>
      <c r="B46" s="10" t="s">
        <v>44</v>
      </c>
      <c r="C46" s="9" t="s">
        <v>20</v>
      </c>
      <c r="D46" s="12">
        <v>45536</v>
      </c>
      <c r="E46" s="12">
        <v>45716</v>
      </c>
      <c r="F46" s="11" t="s">
        <v>80</v>
      </c>
      <c r="G46" s="8">
        <v>90000</v>
      </c>
      <c r="H46" s="8">
        <v>2583</v>
      </c>
      <c r="I46" s="8">
        <v>9753.1200000000008</v>
      </c>
      <c r="J46" s="8">
        <v>2736</v>
      </c>
      <c r="K46" s="8">
        <v>5125</v>
      </c>
      <c r="L46" s="8">
        <f>SUM(H46:K46)</f>
        <v>20197.120000000003</v>
      </c>
      <c r="M46" s="8">
        <f>G46-L46</f>
        <v>69802.880000000005</v>
      </c>
    </row>
    <row r="47" spans="1:16" ht="21.95" customHeight="1" x14ac:dyDescent="0.25">
      <c r="A47" s="17"/>
      <c r="B47" s="18"/>
      <c r="C47" s="19"/>
      <c r="D47" s="20"/>
      <c r="E47" s="20"/>
      <c r="F47" s="18"/>
      <c r="G47" s="21"/>
      <c r="H47" s="21"/>
      <c r="I47" s="21"/>
      <c r="J47" s="21"/>
      <c r="K47" s="21"/>
      <c r="L47" s="21"/>
      <c r="M47" s="22"/>
    </row>
    <row r="48" spans="1:16" ht="21.95" customHeight="1" x14ac:dyDescent="0.25">
      <c r="A48" s="29" t="s">
        <v>45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</row>
    <row r="49" spans="1:13" ht="21.95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ht="21.95" customHeight="1" x14ac:dyDescent="0.25">
      <c r="A50" s="4">
        <v>22</v>
      </c>
      <c r="B50" s="10" t="s">
        <v>46</v>
      </c>
      <c r="C50" s="9" t="s">
        <v>20</v>
      </c>
      <c r="D50" s="6">
        <v>45505</v>
      </c>
      <c r="E50" s="6">
        <v>45688</v>
      </c>
      <c r="F50" s="10" t="s">
        <v>47</v>
      </c>
      <c r="G50" s="8">
        <v>32500</v>
      </c>
      <c r="H50" s="8">
        <v>932.75</v>
      </c>
      <c r="I50" s="8">
        <v>0</v>
      </c>
      <c r="J50" s="8">
        <v>988</v>
      </c>
      <c r="K50" s="8">
        <v>25</v>
      </c>
      <c r="L50" s="8">
        <f>SUM(H50:K50)</f>
        <v>1945.75</v>
      </c>
      <c r="M50" s="8">
        <f>G50-L50</f>
        <v>30554.25</v>
      </c>
    </row>
    <row r="51" spans="1:13" ht="21.95" customHeight="1" x14ac:dyDescent="0.25">
      <c r="A51" s="4">
        <v>23</v>
      </c>
      <c r="B51" s="10" t="s">
        <v>68</v>
      </c>
      <c r="C51" s="9" t="s">
        <v>20</v>
      </c>
      <c r="D51" s="12">
        <v>45627</v>
      </c>
      <c r="E51" s="12">
        <v>45808</v>
      </c>
      <c r="F51" s="10" t="s">
        <v>69</v>
      </c>
      <c r="G51" s="8">
        <v>45000</v>
      </c>
      <c r="H51" s="8">
        <v>1291.5</v>
      </c>
      <c r="I51" s="8">
        <v>1148.33</v>
      </c>
      <c r="J51" s="8">
        <v>1368</v>
      </c>
      <c r="K51" s="8">
        <v>25</v>
      </c>
      <c r="L51" s="8">
        <f>SUM(H51:K51)</f>
        <v>3832.83</v>
      </c>
      <c r="M51" s="8">
        <f>G51-L51</f>
        <v>41167.17</v>
      </c>
    </row>
    <row r="52" spans="1:13" ht="21.95" customHeight="1" x14ac:dyDescent="0.25">
      <c r="A52" s="29" t="s">
        <v>48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3" ht="21.9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</row>
    <row r="54" spans="1:13" ht="21.95" customHeight="1" x14ac:dyDescent="0.25">
      <c r="A54" s="23">
        <v>24</v>
      </c>
      <c r="B54" s="23" t="s">
        <v>49</v>
      </c>
      <c r="C54" s="23" t="s">
        <v>20</v>
      </c>
      <c r="D54" s="6">
        <v>45505</v>
      </c>
      <c r="E54" s="6">
        <v>45688</v>
      </c>
      <c r="F54" s="24" t="s">
        <v>50</v>
      </c>
      <c r="G54" s="8">
        <v>70000</v>
      </c>
      <c r="H54" s="8">
        <v>2009</v>
      </c>
      <c r="I54" s="8">
        <v>5368.48</v>
      </c>
      <c r="J54" s="8">
        <v>2128</v>
      </c>
      <c r="K54" s="8">
        <v>25625</v>
      </c>
      <c r="L54" s="8">
        <f t="shared" ref="L54:L56" si="5">SUM(H54:K54)</f>
        <v>35130.479999999996</v>
      </c>
      <c r="M54" s="8">
        <f t="shared" ref="M54:M56" si="6">G54-L54</f>
        <v>34869.520000000004</v>
      </c>
    </row>
    <row r="55" spans="1:13" ht="21.95" customHeight="1" x14ac:dyDescent="0.25">
      <c r="A55" s="23">
        <v>25</v>
      </c>
      <c r="B55" s="23" t="s">
        <v>51</v>
      </c>
      <c r="C55" s="23" t="s">
        <v>14</v>
      </c>
      <c r="D55" s="6">
        <v>45505</v>
      </c>
      <c r="E55" s="6">
        <v>45688</v>
      </c>
      <c r="F55" s="24" t="s">
        <v>52</v>
      </c>
      <c r="G55" s="8">
        <v>62000</v>
      </c>
      <c r="H55" s="8">
        <v>1779.4</v>
      </c>
      <c r="I55" s="8">
        <v>3863.04</v>
      </c>
      <c r="J55" s="8">
        <v>1884.8</v>
      </c>
      <c r="K55" s="8">
        <v>25</v>
      </c>
      <c r="L55" s="8">
        <f t="shared" si="5"/>
        <v>7552.2400000000007</v>
      </c>
      <c r="M55" s="8">
        <f t="shared" si="6"/>
        <v>54447.76</v>
      </c>
    </row>
    <row r="56" spans="1:13" ht="21.95" customHeight="1" x14ac:dyDescent="0.25">
      <c r="A56" s="23">
        <v>26</v>
      </c>
      <c r="B56" s="10" t="s">
        <v>53</v>
      </c>
      <c r="C56" s="9" t="s">
        <v>20</v>
      </c>
      <c r="D56" s="12">
        <v>45536</v>
      </c>
      <c r="E56" s="12">
        <v>45716</v>
      </c>
      <c r="F56" s="10" t="s">
        <v>30</v>
      </c>
      <c r="G56" s="8">
        <v>75000</v>
      </c>
      <c r="H56" s="8">
        <v>2152.5</v>
      </c>
      <c r="I56" s="8">
        <v>6309.38</v>
      </c>
      <c r="J56" s="8">
        <v>2280</v>
      </c>
      <c r="K56" s="8">
        <v>3125</v>
      </c>
      <c r="L56" s="8">
        <f t="shared" si="5"/>
        <v>13866.880000000001</v>
      </c>
      <c r="M56" s="8">
        <f t="shared" si="6"/>
        <v>61133.119999999995</v>
      </c>
    </row>
    <row r="57" spans="1:13" ht="21.95" customHeight="1" x14ac:dyDescent="0.25">
      <c r="A57" s="29" t="s">
        <v>54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3" ht="21.95" customHeight="1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</row>
    <row r="59" spans="1:13" ht="21.95" customHeight="1" x14ac:dyDescent="0.25">
      <c r="A59" s="4">
        <v>27</v>
      </c>
      <c r="B59" s="10" t="s">
        <v>55</v>
      </c>
      <c r="C59" s="9" t="s">
        <v>14</v>
      </c>
      <c r="D59" s="6">
        <v>45505</v>
      </c>
      <c r="E59" s="6">
        <v>45688</v>
      </c>
      <c r="F59" s="10" t="s">
        <v>56</v>
      </c>
      <c r="G59" s="8">
        <v>60000</v>
      </c>
      <c r="H59" s="8">
        <v>1722</v>
      </c>
      <c r="I59" s="8">
        <v>3486.68</v>
      </c>
      <c r="J59" s="8">
        <v>1824</v>
      </c>
      <c r="K59" s="8">
        <v>125</v>
      </c>
      <c r="L59" s="8">
        <f>SUM(H59:K59)</f>
        <v>7157.68</v>
      </c>
      <c r="M59" s="8">
        <f>G59-L59</f>
        <v>52842.32</v>
      </c>
    </row>
    <row r="60" spans="1:13" ht="21.95" customHeight="1" x14ac:dyDescent="0.25">
      <c r="A60" s="31" t="s">
        <v>57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3"/>
    </row>
    <row r="61" spans="1:13" ht="21.95" customHeight="1" x14ac:dyDescent="0.25">
      <c r="A61" s="34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6"/>
    </row>
    <row r="62" spans="1:13" ht="21.95" customHeight="1" x14ac:dyDescent="0.25">
      <c r="A62" s="4">
        <v>28</v>
      </c>
      <c r="B62" s="25" t="s">
        <v>58</v>
      </c>
      <c r="C62" s="4" t="s">
        <v>20</v>
      </c>
      <c r="D62" s="12">
        <v>45536</v>
      </c>
      <c r="E62" s="12">
        <v>45716</v>
      </c>
      <c r="F62" s="10" t="s">
        <v>59</v>
      </c>
      <c r="G62" s="8">
        <v>39000</v>
      </c>
      <c r="H62" s="8">
        <v>1119.3</v>
      </c>
      <c r="I62" s="8">
        <v>301.52</v>
      </c>
      <c r="J62" s="8">
        <v>1185.5999999999999</v>
      </c>
      <c r="K62" s="8">
        <v>2025</v>
      </c>
      <c r="L62" s="8">
        <f>SUM(H62:K62)</f>
        <v>4631.42</v>
      </c>
      <c r="M62" s="8">
        <f>G62-L62</f>
        <v>34368.58</v>
      </c>
    </row>
    <row r="63" spans="1:13" ht="21.95" customHeight="1" x14ac:dyDescent="0.25">
      <c r="A63" s="26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7"/>
    </row>
    <row r="64" spans="1:13" ht="21.95" customHeight="1" x14ac:dyDescent="0.25">
      <c r="A64" s="37" t="s">
        <v>60</v>
      </c>
      <c r="B64" s="37"/>
      <c r="C64" s="37"/>
      <c r="D64" s="37"/>
      <c r="E64" s="37"/>
      <c r="F64" s="37"/>
      <c r="G64" s="28">
        <f>SUM(G16,G11,G12,,G19,G21,G24,G25,G26,G29,G31,G34:G39,G43,G46,G52:G56,G59,G62,G50,G51,G8,G7,G15)</f>
        <v>1880500</v>
      </c>
      <c r="H64" s="28">
        <f>SUM(H16,H11,H12,,H19,H21,H24,H25,H26,H29,H31,H34:H39,H43,H46,H52:H56,H59,H62,H50,H51,H8,H7,H15)</f>
        <v>53970.350000000013</v>
      </c>
      <c r="I64" s="28">
        <f>SUM(I16,I11,I12,,I19,I21,I24,I25,I26,I29,I31,I34:I39,I43,I46,I52:I56,I59,I62,I50,I51,I8,I7,I15)</f>
        <v>148350.68999999994</v>
      </c>
      <c r="J64" s="28">
        <f>SUM(J7:J8,J11:J12,J19,J21,J24:J26,J29,J31,J34:J39,J43,J46,J50,J51,J54:J56,J59,J62,J15:J16)</f>
        <v>57167.200000000004</v>
      </c>
      <c r="K64" s="28">
        <f>SUM(K7:K8,K11:K12,,K19,K21,K24:K26,K29,K31,K34:K39,K43,K46,K50,K51,K54:K56,K59,K62,K15:K16)</f>
        <v>81693.8</v>
      </c>
      <c r="L64" s="28">
        <f>SUM(L7:L8,L11:L12,,L19,L21,L24:L26,L29,L31,L34:L39,L43,L46,L50,L51,L54:L56,L59,L62,L15:L16)</f>
        <v>341182.03999999992</v>
      </c>
      <c r="M64" s="28">
        <f>SUM(M7:M8,M11:M12,,M19,M21,M24:M26,M29,M31,M34:M39,M43,M46,M50,M51,M54:M56,M59,M62,M15:M16)</f>
        <v>1539317.96</v>
      </c>
    </row>
    <row r="65" spans="1:13" ht="21.9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21.9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21.9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21.9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21.9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21.9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21.9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21.9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1.9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21.9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21.9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21.9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1.9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21.9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21.9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21.9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21.9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21.9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21.9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21.9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21.9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21.9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21.9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21.9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21.9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21.9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21.9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21.9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21.9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21.9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21.9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21.9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21.9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21.9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21.9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21.9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21.9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21.9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21.9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21.9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21.9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21.9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21.9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21.9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21.9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21.9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21.9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2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2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2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2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2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21.9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21.9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21.9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21.9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21.9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21.9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21.9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21.9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21.9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21.9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21.9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21.9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21.9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21.9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21.9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21.9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21.9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21.9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21.9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21.9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21.9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21.9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21.9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21.9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21.9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21.9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21.9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21.9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21.9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21.9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21.9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21.9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21.9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21.9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21.9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21.9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21.9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21.9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21.9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21.9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21.9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21.9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21.9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21.9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21.9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21.9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21.9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21.9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21.9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21.9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21.9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21.9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21.9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21.9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21.9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21.9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21.9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21.9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21.9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21.9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21.9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21.9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21.9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21.9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21.9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21.9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21.9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21.9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21.9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21.9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21.9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21.9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21.9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21.9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21.9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21.9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21.9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21.9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21.9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21.9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21.9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21.9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21.9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21.9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21.9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21.9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21.9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21.9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21.9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21.9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21.9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21.9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21.9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21.9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21.9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21.9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</sheetData>
  <mergeCells count="18">
    <mergeCell ref="A20:M20"/>
    <mergeCell ref="A30:M30"/>
    <mergeCell ref="A17:M18"/>
    <mergeCell ref="A1:M3"/>
    <mergeCell ref="D4:E4"/>
    <mergeCell ref="A5:M6"/>
    <mergeCell ref="A9:M10"/>
    <mergeCell ref="A13:M14"/>
    <mergeCell ref="A52:M53"/>
    <mergeCell ref="A57:M58"/>
    <mergeCell ref="A60:M61"/>
    <mergeCell ref="A64:F64"/>
    <mergeCell ref="A22:M23"/>
    <mergeCell ref="A27:M28"/>
    <mergeCell ref="A32:M33"/>
    <mergeCell ref="A41:M42"/>
    <mergeCell ref="A44:M45"/>
    <mergeCell ref="A48:M49"/>
  </mergeCells>
  <printOptions horizontalCentered="1"/>
  <pageMargins left="0.36" right="0.37" top="1.05" bottom="0.55000000000000004" header="0.13" footer="0.23622047244094491"/>
  <pageSetup scale="69" fitToHeight="0" orientation="landscape" r:id="rId1"/>
  <headerFooter>
    <oddHeader>&amp;C&amp;G</oddHeader>
    <oddFooter>Página &amp;P</oddFooter>
  </headerFooter>
  <rowBreaks count="1" manualBreakCount="1">
    <brk id="36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2025-02-28T14:51:33Z</cp:lastPrinted>
  <dcterms:created xsi:type="dcterms:W3CDTF">2023-09-13T18:38:24Z</dcterms:created>
  <dcterms:modified xsi:type="dcterms:W3CDTF">2025-02-28T14:51:47Z</dcterms:modified>
</cp:coreProperties>
</file>