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20" windowWidth="11910" windowHeight="5295"/>
  </bookViews>
  <sheets>
    <sheet name="PACC - SNCC.F.053" sheetId="1" r:id="rId1"/>
    <sheet name="Hoja1" sheetId="2" r:id="rId2"/>
  </sheets>
  <definedNames>
    <definedName name="_xlnm.Print_Area" localSheetId="0">'PACC - SNCC.F.053'!$A$1:$O$360</definedName>
  </definedNames>
  <calcPr calcId="144525"/>
</workbook>
</file>

<file path=xl/calcChain.xml><?xml version="1.0" encoding="utf-8"?>
<calcChain xmlns="http://schemas.openxmlformats.org/spreadsheetml/2006/main">
  <c r="K355" i="1" l="1"/>
  <c r="K350" i="1"/>
  <c r="K320" i="1" l="1"/>
  <c r="J18" i="1" l="1"/>
  <c r="H216" i="1"/>
  <c r="J216" i="1" s="1"/>
  <c r="H240" i="1"/>
  <c r="J240" i="1" s="1"/>
  <c r="H80" i="1"/>
  <c r="J80" i="1" s="1"/>
  <c r="H351" i="1" l="1"/>
  <c r="J351" i="1" s="1"/>
  <c r="H208" i="1"/>
  <c r="J208" i="1" s="1"/>
  <c r="H85" i="1"/>
  <c r="J85" i="1" s="1"/>
  <c r="H84" i="1"/>
  <c r="J84" i="1" s="1"/>
  <c r="H82" i="1"/>
  <c r="J82" i="1" s="1"/>
  <c r="H83" i="1"/>
  <c r="J83" i="1" s="1"/>
  <c r="H86" i="1"/>
  <c r="J86" i="1" s="1"/>
  <c r="H87" i="1"/>
  <c r="J87" i="1" s="1"/>
  <c r="H88" i="1"/>
  <c r="J88" i="1" s="1"/>
  <c r="H89" i="1"/>
  <c r="J89" i="1" s="1"/>
  <c r="H33" i="1"/>
  <c r="J33" i="1" s="1"/>
  <c r="H32" i="1"/>
  <c r="J32" i="1" s="1"/>
  <c r="H286" i="1"/>
  <c r="J286" i="1" s="1"/>
  <c r="H329" i="1" l="1"/>
  <c r="J329" i="1" s="1"/>
  <c r="H328" i="1"/>
  <c r="J328" i="1" s="1"/>
  <c r="H18" i="1"/>
  <c r="H342" i="1"/>
  <c r="J342" i="1" s="1"/>
  <c r="F22" i="2"/>
  <c r="H301" i="1"/>
  <c r="H283" i="1"/>
  <c r="J283" i="1" s="1"/>
  <c r="H259" i="1"/>
  <c r="J259" i="1" s="1"/>
  <c r="H136" i="1" l="1"/>
  <c r="J136" i="1" s="1"/>
  <c r="H348" i="1" l="1"/>
  <c r="J348" i="1" s="1"/>
  <c r="K347" i="1" s="1"/>
  <c r="H24" i="1" l="1"/>
  <c r="J24" i="1" s="1"/>
  <c r="H93" i="1" l="1"/>
  <c r="J93" i="1" s="1"/>
  <c r="H51" i="1" l="1"/>
  <c r="J51" i="1" s="1"/>
  <c r="H228" i="1" l="1"/>
  <c r="J228" i="1" s="1"/>
  <c r="H226" i="1"/>
  <c r="J226" i="1" s="1"/>
  <c r="H227" i="1"/>
  <c r="J227" i="1" s="1"/>
  <c r="H230" i="1"/>
  <c r="J230" i="1" s="1"/>
  <c r="H224" i="1"/>
  <c r="J224" i="1" s="1"/>
  <c r="H225" i="1"/>
  <c r="J225" i="1" s="1"/>
  <c r="H229" i="1"/>
  <c r="J229" i="1" s="1"/>
  <c r="H231" i="1"/>
  <c r="J231" i="1" s="1"/>
  <c r="H249" i="1"/>
  <c r="J249" i="1" s="1"/>
  <c r="H204" i="1" l="1"/>
  <c r="J204" i="1" s="1"/>
  <c r="H205" i="1"/>
  <c r="J205" i="1" s="1"/>
  <c r="H200" i="1"/>
  <c r="J200" i="1" s="1"/>
  <c r="H201" i="1"/>
  <c r="J201" i="1" s="1"/>
  <c r="H202" i="1"/>
  <c r="J202" i="1" s="1"/>
  <c r="H203" i="1"/>
  <c r="J203" i="1" s="1"/>
  <c r="H75" i="1"/>
  <c r="J75" i="1" s="1"/>
  <c r="H73" i="1"/>
  <c r="J73" i="1" s="1"/>
  <c r="H112" i="1" l="1"/>
  <c r="J112" i="1" s="1"/>
  <c r="H113" i="1"/>
  <c r="J113" i="1" s="1"/>
  <c r="H114" i="1"/>
  <c r="J114" i="1" s="1"/>
  <c r="H154" i="1"/>
  <c r="J154" i="1" s="1"/>
  <c r="H157" i="1"/>
  <c r="J157" i="1" s="1"/>
  <c r="H124" i="1"/>
  <c r="J124" i="1" s="1"/>
  <c r="H125" i="1"/>
  <c r="J125" i="1" s="1"/>
  <c r="H126" i="1"/>
  <c r="J126" i="1" s="1"/>
  <c r="H130" i="1"/>
  <c r="J130" i="1" s="1"/>
  <c r="H145" i="1"/>
  <c r="J145" i="1" s="1"/>
  <c r="H148" i="1"/>
  <c r="J148" i="1" s="1"/>
  <c r="H111" i="1"/>
  <c r="J111" i="1" s="1"/>
  <c r="H121" i="1"/>
  <c r="J121" i="1" s="1"/>
  <c r="H122" i="1"/>
  <c r="J122" i="1" s="1"/>
  <c r="H123" i="1"/>
  <c r="J123" i="1" s="1"/>
  <c r="H131" i="1"/>
  <c r="J131" i="1" s="1"/>
  <c r="H300" i="1" l="1"/>
  <c r="J300" i="1" s="1"/>
  <c r="H267" i="1"/>
  <c r="J267" i="1" s="1"/>
  <c r="H263" i="1"/>
  <c r="J263" i="1" s="1"/>
  <c r="H264" i="1"/>
  <c r="J264" i="1" s="1"/>
  <c r="H265" i="1"/>
  <c r="J265" i="1" s="1"/>
  <c r="H266" i="1"/>
  <c r="J266" i="1" s="1"/>
  <c r="H175" i="1"/>
  <c r="J175" i="1" s="1"/>
  <c r="H176" i="1"/>
  <c r="J176" i="1" s="1"/>
  <c r="H177" i="1"/>
  <c r="J177" i="1" s="1"/>
  <c r="H221" i="1"/>
  <c r="J221" i="1" s="1"/>
  <c r="H222" i="1"/>
  <c r="J222" i="1" s="1"/>
  <c r="H303" i="1" l="1"/>
  <c r="J303" i="1" s="1"/>
  <c r="H304" i="1"/>
  <c r="J304" i="1" s="1"/>
  <c r="H59" i="1"/>
  <c r="J59" i="1" s="1"/>
  <c r="H150" i="1"/>
  <c r="J150" i="1" s="1"/>
  <c r="H149" i="1"/>
  <c r="J149" i="1" s="1"/>
  <c r="H116" i="1"/>
  <c r="J116" i="1" s="1"/>
  <c r="H172" i="1"/>
  <c r="J172" i="1" s="1"/>
  <c r="H143" i="1"/>
  <c r="J143" i="1" s="1"/>
  <c r="H233" i="1"/>
  <c r="J233" i="1" s="1"/>
  <c r="H234" i="1"/>
  <c r="J234" i="1" s="1"/>
  <c r="H235" i="1"/>
  <c r="J235" i="1" s="1"/>
  <c r="H219" i="1"/>
  <c r="J219" i="1" s="1"/>
  <c r="H220" i="1"/>
  <c r="J220" i="1" s="1"/>
  <c r="H223" i="1"/>
  <c r="J223" i="1" s="1"/>
  <c r="H232" i="1"/>
  <c r="J232" i="1" s="1"/>
  <c r="H282" i="1"/>
  <c r="J282" i="1" s="1"/>
  <c r="H291" i="1" l="1"/>
  <c r="J291" i="1" s="1"/>
  <c r="H290" i="1"/>
  <c r="J290" i="1" s="1"/>
  <c r="H183" i="1"/>
  <c r="J183" i="1" s="1"/>
  <c r="H178" i="1"/>
  <c r="J178" i="1" s="1"/>
  <c r="H179" i="1"/>
  <c r="J179" i="1" s="1"/>
  <c r="H180" i="1"/>
  <c r="J180" i="1" s="1"/>
  <c r="H181" i="1"/>
  <c r="J181" i="1" s="1"/>
  <c r="H182" i="1"/>
  <c r="J182" i="1" s="1"/>
  <c r="H184" i="1"/>
  <c r="J184" i="1" s="1"/>
  <c r="H192" i="1"/>
  <c r="J192" i="1" s="1"/>
  <c r="H193" i="1"/>
  <c r="J193" i="1" s="1"/>
  <c r="H194" i="1"/>
  <c r="J194" i="1" s="1"/>
  <c r="H195" i="1"/>
  <c r="J195" i="1" s="1"/>
  <c r="H185" i="1"/>
  <c r="J185" i="1" s="1"/>
  <c r="H186" i="1"/>
  <c r="J186" i="1" s="1"/>
  <c r="H187" i="1"/>
  <c r="J187" i="1" s="1"/>
  <c r="H188" i="1"/>
  <c r="J188" i="1" s="1"/>
  <c r="H189" i="1"/>
  <c r="J189" i="1" s="1"/>
  <c r="H190" i="1"/>
  <c r="J190" i="1" s="1"/>
  <c r="H191" i="1"/>
  <c r="J191" i="1" s="1"/>
  <c r="H196" i="1"/>
  <c r="J196" i="1" s="1"/>
  <c r="H273" i="1"/>
  <c r="J273" i="1" s="1"/>
  <c r="H274" i="1"/>
  <c r="J274" i="1" s="1"/>
  <c r="H215" i="1"/>
  <c r="J215" i="1" s="1"/>
  <c r="H271" i="1" l="1"/>
  <c r="J271" i="1" s="1"/>
  <c r="H272" i="1"/>
  <c r="J272" i="1" s="1"/>
  <c r="H71" i="1"/>
  <c r="J71" i="1" s="1"/>
  <c r="H269" i="1" l="1"/>
  <c r="J269" i="1" s="1"/>
  <c r="H284" i="1"/>
  <c r="J284" i="1" s="1"/>
  <c r="H275" i="1" l="1"/>
  <c r="J275" i="1" s="1"/>
  <c r="H276" i="1"/>
  <c r="J276" i="1" s="1"/>
  <c r="H277" i="1"/>
  <c r="J277" i="1" s="1"/>
  <c r="H278" i="1"/>
  <c r="J278" i="1" s="1"/>
  <c r="H241" i="1"/>
  <c r="J241" i="1" s="1"/>
  <c r="H97" i="1"/>
  <c r="J97" i="1" s="1"/>
  <c r="H96" i="1"/>
  <c r="J96" i="1" s="1"/>
  <c r="H281" i="1" l="1"/>
  <c r="J281" i="1" s="1"/>
  <c r="H119" i="1" l="1"/>
  <c r="J119" i="1" s="1"/>
  <c r="H62" i="1" l="1"/>
  <c r="J62" i="1" s="1"/>
  <c r="H63" i="1"/>
  <c r="J63" i="1" s="1"/>
  <c r="H17" i="1"/>
  <c r="J17" i="1" s="1"/>
  <c r="H28" i="1" l="1"/>
  <c r="J28" i="1" s="1"/>
  <c r="H29" i="1"/>
  <c r="J29" i="1" s="1"/>
  <c r="H30" i="1"/>
  <c r="J30" i="1" s="1"/>
  <c r="H31" i="1"/>
  <c r="J31" i="1" s="1"/>
  <c r="H36" i="1"/>
  <c r="J36" i="1" s="1"/>
  <c r="H37" i="1"/>
  <c r="J37" i="1" s="1"/>
  <c r="H38" i="1"/>
  <c r="J38" i="1" s="1"/>
  <c r="H39" i="1"/>
  <c r="J39" i="1" s="1"/>
  <c r="H42" i="1"/>
  <c r="J42" i="1" s="1"/>
  <c r="H43" i="1"/>
  <c r="J43" i="1" s="1"/>
  <c r="H44" i="1"/>
  <c r="J44" i="1" s="1"/>
  <c r="H45" i="1"/>
  <c r="J45" i="1" s="1"/>
  <c r="H48" i="1"/>
  <c r="J48" i="1" s="1"/>
  <c r="H49" i="1"/>
  <c r="J49" i="1" s="1"/>
  <c r="H50" i="1"/>
  <c r="J50" i="1" s="1"/>
  <c r="H52" i="1"/>
  <c r="J52" i="1" s="1"/>
  <c r="H53" i="1"/>
  <c r="J53" i="1" s="1"/>
  <c r="H54" i="1"/>
  <c r="J54" i="1" s="1"/>
  <c r="H55" i="1"/>
  <c r="J55" i="1" s="1"/>
  <c r="H56" i="1"/>
  <c r="J56" i="1" s="1"/>
  <c r="H57" i="1"/>
  <c r="J57" i="1" s="1"/>
  <c r="H58" i="1"/>
  <c r="J58" i="1" s="1"/>
  <c r="H64" i="1"/>
  <c r="J64" i="1" s="1"/>
  <c r="K61" i="1" s="1"/>
  <c r="H67" i="1"/>
  <c r="H70" i="1"/>
  <c r="J70" i="1" s="1"/>
  <c r="H72" i="1"/>
  <c r="J72" i="1" s="1"/>
  <c r="H74" i="1"/>
  <c r="J74" i="1" s="1"/>
  <c r="H76" i="1"/>
  <c r="J76" i="1" s="1"/>
  <c r="H77" i="1"/>
  <c r="J77" i="1" s="1"/>
  <c r="H78" i="1"/>
  <c r="J78" i="1" s="1"/>
  <c r="H79" i="1"/>
  <c r="J79" i="1" s="1"/>
  <c r="H81" i="1"/>
  <c r="J81" i="1" s="1"/>
  <c r="H92" i="1"/>
  <c r="J92" i="1" s="1"/>
  <c r="H94" i="1"/>
  <c r="J94" i="1" s="1"/>
  <c r="H95" i="1"/>
  <c r="J95" i="1" s="1"/>
  <c r="H98" i="1"/>
  <c r="J98" i="1" s="1"/>
  <c r="H99" i="1"/>
  <c r="J99" i="1" s="1"/>
  <c r="H100" i="1"/>
  <c r="J100" i="1" s="1"/>
  <c r="H101" i="1"/>
  <c r="J101" i="1" s="1"/>
  <c r="H102" i="1"/>
  <c r="J102" i="1" s="1"/>
  <c r="H103" i="1"/>
  <c r="J103" i="1" s="1"/>
  <c r="H104" i="1"/>
  <c r="J104" i="1" s="1"/>
  <c r="H105" i="1"/>
  <c r="J105" i="1" s="1"/>
  <c r="H108" i="1"/>
  <c r="J108" i="1" s="1"/>
  <c r="H109" i="1"/>
  <c r="J109" i="1" s="1"/>
  <c r="H110" i="1"/>
  <c r="J110" i="1" s="1"/>
  <c r="H115" i="1"/>
  <c r="J115" i="1" s="1"/>
  <c r="H117" i="1"/>
  <c r="J117" i="1" s="1"/>
  <c r="H118" i="1"/>
  <c r="J118" i="1" s="1"/>
  <c r="H120" i="1"/>
  <c r="J120" i="1" s="1"/>
  <c r="H127" i="1"/>
  <c r="J127" i="1" s="1"/>
  <c r="H128" i="1"/>
  <c r="J128" i="1" s="1"/>
  <c r="H129" i="1"/>
  <c r="J129" i="1" s="1"/>
  <c r="H132" i="1"/>
  <c r="J132" i="1" s="1"/>
  <c r="H133" i="1"/>
  <c r="J133" i="1" s="1"/>
  <c r="H134" i="1"/>
  <c r="J134" i="1" s="1"/>
  <c r="H135" i="1"/>
  <c r="J135" i="1" s="1"/>
  <c r="H137" i="1"/>
  <c r="J137" i="1" s="1"/>
  <c r="H138" i="1"/>
  <c r="J138" i="1" s="1"/>
  <c r="H139" i="1"/>
  <c r="J139" i="1" s="1"/>
  <c r="H140" i="1"/>
  <c r="J140" i="1" s="1"/>
  <c r="H141" i="1"/>
  <c r="J141" i="1" s="1"/>
  <c r="H142" i="1"/>
  <c r="J142" i="1" s="1"/>
  <c r="H144" i="1"/>
  <c r="J144" i="1" s="1"/>
  <c r="H146" i="1"/>
  <c r="J146" i="1" s="1"/>
  <c r="H147" i="1"/>
  <c r="J147" i="1" s="1"/>
  <c r="H151" i="1"/>
  <c r="J151" i="1" s="1"/>
  <c r="H152" i="1"/>
  <c r="J152" i="1" s="1"/>
  <c r="H153" i="1"/>
  <c r="J153" i="1" s="1"/>
  <c r="H155" i="1"/>
  <c r="J155" i="1" s="1"/>
  <c r="H156" i="1"/>
  <c r="J156"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3" i="1"/>
  <c r="J173" i="1" s="1"/>
  <c r="H174" i="1"/>
  <c r="J174" i="1" s="1"/>
  <c r="H197" i="1"/>
  <c r="J197" i="1" s="1"/>
  <c r="H198" i="1"/>
  <c r="J198" i="1" s="1"/>
  <c r="H199" i="1"/>
  <c r="J199" i="1" s="1"/>
  <c r="H206" i="1"/>
  <c r="J206" i="1" s="1"/>
  <c r="H207" i="1"/>
  <c r="J207" i="1" s="1"/>
  <c r="H211" i="1"/>
  <c r="J211" i="1" s="1"/>
  <c r="H212" i="1"/>
  <c r="J212" i="1" s="1"/>
  <c r="H213" i="1"/>
  <c r="J213" i="1" s="1"/>
  <c r="H214" i="1"/>
  <c r="J214" i="1" s="1"/>
  <c r="H236" i="1"/>
  <c r="J236" i="1" s="1"/>
  <c r="H237" i="1"/>
  <c r="J237" i="1" s="1"/>
  <c r="H242" i="1"/>
  <c r="J242" i="1" s="1"/>
  <c r="H245" i="1"/>
  <c r="J245" i="1" s="1"/>
  <c r="K244" i="1" s="1"/>
  <c r="H248" i="1"/>
  <c r="J248" i="1" s="1"/>
  <c r="K247" i="1" s="1"/>
  <c r="H252" i="1"/>
  <c r="J252" i="1" s="1"/>
  <c r="K251" i="1" s="1"/>
  <c r="H255" i="1"/>
  <c r="J255" i="1" s="1"/>
  <c r="H256" i="1"/>
  <c r="J256" i="1" s="1"/>
  <c r="H257" i="1"/>
  <c r="J257" i="1" s="1"/>
  <c r="H258" i="1"/>
  <c r="J258" i="1" s="1"/>
  <c r="H262" i="1"/>
  <c r="J262" i="1" s="1"/>
  <c r="H268" i="1"/>
  <c r="J268" i="1" s="1"/>
  <c r="H270" i="1"/>
  <c r="J270" i="1" s="1"/>
  <c r="H279" i="1"/>
  <c r="J279" i="1" s="1"/>
  <c r="H280" i="1"/>
  <c r="J280" i="1" s="1"/>
  <c r="H285" i="1"/>
  <c r="J285" i="1" s="1"/>
  <c r="H289" i="1"/>
  <c r="J289" i="1" s="1"/>
  <c r="H292" i="1"/>
  <c r="J292" i="1" s="1"/>
  <c r="H293" i="1"/>
  <c r="J293" i="1" s="1"/>
  <c r="H294" i="1"/>
  <c r="J294" i="1" s="1"/>
  <c r="H295" i="1"/>
  <c r="J295" i="1" s="1"/>
  <c r="H296" i="1"/>
  <c r="J296" i="1" s="1"/>
  <c r="H299" i="1"/>
  <c r="J299" i="1" s="1"/>
  <c r="J301" i="1"/>
  <c r="H302" i="1"/>
  <c r="J302" i="1" s="1"/>
  <c r="H305" i="1"/>
  <c r="J305" i="1" s="1"/>
  <c r="H308" i="1"/>
  <c r="J308" i="1" s="1"/>
  <c r="H309" i="1"/>
  <c r="J309" i="1" s="1"/>
  <c r="H310" i="1"/>
  <c r="J310" i="1" s="1"/>
  <c r="H311" i="1"/>
  <c r="J311" i="1" s="1"/>
  <c r="H314" i="1"/>
  <c r="J314" i="1" s="1"/>
  <c r="K313" i="1" s="1"/>
  <c r="H317" i="1"/>
  <c r="J317" i="1" s="1"/>
  <c r="H318" i="1"/>
  <c r="J318" i="1" s="1"/>
  <c r="H321" i="1"/>
  <c r="H324" i="1"/>
  <c r="J324" i="1" s="1"/>
  <c r="K323" i="1" s="1"/>
  <c r="K47" i="1" l="1"/>
  <c r="K41" i="1"/>
  <c r="K35" i="1"/>
  <c r="K27" i="1"/>
  <c r="K69" i="1"/>
  <c r="K210" i="1"/>
  <c r="K307" i="1"/>
  <c r="K298" i="1"/>
  <c r="K261" i="1"/>
  <c r="K254" i="1"/>
  <c r="K91" i="1"/>
  <c r="K239" i="1"/>
  <c r="K107" i="1"/>
  <c r="K288" i="1"/>
  <c r="K316" i="1"/>
  <c r="K218" i="1"/>
  <c r="J67" i="1"/>
  <c r="K66" i="1" s="1"/>
  <c r="H16" i="1"/>
  <c r="J16" i="1" s="1"/>
  <c r="K15" i="1" s="1"/>
  <c r="H327" i="1" l="1"/>
  <c r="J327" i="1" s="1"/>
  <c r="K326" i="1" s="1"/>
  <c r="H332" i="1"/>
  <c r="J332" i="1" s="1"/>
  <c r="K331" i="1" s="1"/>
  <c r="H335" i="1"/>
  <c r="J335" i="1" s="1"/>
  <c r="H336" i="1"/>
  <c r="J336" i="1" s="1"/>
  <c r="H337" i="1"/>
  <c r="J337" i="1" s="1"/>
  <c r="H340" i="1"/>
  <c r="J340" i="1" s="1"/>
  <c r="H341" i="1"/>
  <c r="J341" i="1" s="1"/>
  <c r="H345" i="1"/>
  <c r="J345" i="1" s="1"/>
  <c r="K344" i="1" s="1"/>
  <c r="H23" i="1"/>
  <c r="J23" i="1" s="1"/>
  <c r="H25" i="1"/>
  <c r="J25" i="1" s="1"/>
  <c r="H21" i="1"/>
  <c r="J21" i="1" s="1"/>
  <c r="H22" i="1"/>
  <c r="J22" i="1" s="1"/>
  <c r="K20" i="1" l="1"/>
  <c r="K339" i="1"/>
  <c r="K334" i="1"/>
</calcChain>
</file>

<file path=xl/sharedStrings.xml><?xml version="1.0" encoding="utf-8"?>
<sst xmlns="http://schemas.openxmlformats.org/spreadsheetml/2006/main" count="1462" uniqueCount="633">
  <si>
    <t>UNIDAD DE MEDIDA</t>
  </si>
  <si>
    <t>VALOR ADQUIRIDO</t>
  </si>
  <si>
    <t>Fecha de Revisión</t>
  </si>
  <si>
    <t>Fecha de Aprobación</t>
  </si>
  <si>
    <t>Versión</t>
  </si>
  <si>
    <t>CANTIDAD TOTAL</t>
  </si>
  <si>
    <t>FUENTE DE FINANCIAMIENTO</t>
  </si>
  <si>
    <t>PRIMER TRIMESTRE</t>
  </si>
  <si>
    <t>SEGUNDO TRIMESTRE</t>
  </si>
  <si>
    <t>TERCER TRIMESTRE</t>
  </si>
  <si>
    <t>CUARTO TRIMESTRE</t>
  </si>
  <si>
    <t xml:space="preserve">CÓDIGO DEL CATÁLOGO DE BIENES Y SERVICIOS (CBS) </t>
  </si>
  <si>
    <t>No. de Páginas</t>
  </si>
  <si>
    <t>OBSERVACIÓN</t>
  </si>
  <si>
    <t>70140000 Producción, gestión y protección de cultivos</t>
  </si>
  <si>
    <t>FECHA DE NECESIDAD</t>
  </si>
  <si>
    <t>PRECIO UNITARIO ESTIMADO</t>
  </si>
  <si>
    <t>COMPRA MENOR</t>
  </si>
  <si>
    <t>COMPRA DIRECTA</t>
  </si>
  <si>
    <t xml:space="preserve"> PROCEDIMIENTO DE SELECCIÓN </t>
  </si>
  <si>
    <t>COMPARACIÓN DE PRECIOS</t>
  </si>
  <si>
    <t>SORTEO DE OBRAS</t>
  </si>
  <si>
    <t>LICITACIÓN RESTRINGIDA</t>
  </si>
  <si>
    <t>LICITACIÓN PÚBLICA INTERNACIONAL</t>
  </si>
  <si>
    <t>LICITACIÓN PÚBLICA NACIONAL</t>
  </si>
  <si>
    <t>SNCC.F.053</t>
  </si>
  <si>
    <t xml:space="preserve">1010 - Animales vivos </t>
  </si>
  <si>
    <t>1011 - Productos de casa para el animal doméstico</t>
  </si>
  <si>
    <t>1012 - Pienso para animales</t>
  </si>
  <si>
    <t>1013 - Recipientes y hábitat para animales</t>
  </si>
  <si>
    <t>1014 - Artículos de talabartería y arreos</t>
  </si>
  <si>
    <t>1015 - Semillas, bulbos, plántulas y esquejes</t>
  </si>
  <si>
    <t>1016 - Productos de floricultura y silvicultura</t>
  </si>
  <si>
    <t>1017 - Abonos, nutrientes para plantas y herbicidas</t>
  </si>
  <si>
    <t xml:space="preserve">1019 - Productos para el control de plagas y malas hierbas </t>
  </si>
  <si>
    <t>1110 - Minerales, minerales metálicos y metales</t>
  </si>
  <si>
    <t>1111 - Tierra y piedra</t>
  </si>
  <si>
    <t>1112 - Productos no comestibles de planta y silvicultura</t>
  </si>
  <si>
    <t>1113 - Productos animales no comestibles</t>
  </si>
  <si>
    <t>1114 - Chatarra y materiales de desecho</t>
  </si>
  <si>
    <t>1115 - Fibra, hilos e hilados</t>
  </si>
  <si>
    <t>1116 - Tejidos y materiales de cuero</t>
  </si>
  <si>
    <t>1117 - Aleaciones</t>
  </si>
  <si>
    <t>1118 - Óxido metálico</t>
  </si>
  <si>
    <t>1119 - Desechos metálicos y chatarra</t>
  </si>
  <si>
    <t>1213 - Materiales explosivos</t>
  </si>
  <si>
    <t>1214 - Elementos y gases</t>
  </si>
  <si>
    <t>1216 - Aditivos</t>
  </si>
  <si>
    <t>1217 - Colorantes</t>
  </si>
  <si>
    <t>1218 - Ceras y aceites</t>
  </si>
  <si>
    <t>1219 - Solventes</t>
  </si>
  <si>
    <t>1235 - Compuestos y mezclas</t>
  </si>
  <si>
    <t>1310 - Caucho y elastómeros</t>
  </si>
  <si>
    <t>1311 - Resinas y colofonias y otros materiales derivados de resina</t>
  </si>
  <si>
    <t>1410 - Materiales de papel</t>
  </si>
  <si>
    <t>1411 - Productos de papel</t>
  </si>
  <si>
    <t>1412 - Papel para uso industrial</t>
  </si>
  <si>
    <t>1510 - Combustibles</t>
  </si>
  <si>
    <t>1511 - Combustibles gaseosos y aditivos</t>
  </si>
  <si>
    <t>1512 - Lubricantes, aceites, grasas y anticorrosivos</t>
  </si>
  <si>
    <t>1513 - Combustible para reactores nucleares</t>
  </si>
  <si>
    <t>2010 - Maquinaria y equipo de minería y explotación de canteras</t>
  </si>
  <si>
    <t>2011 - Equipo de perforación y explotación de pozos</t>
  </si>
  <si>
    <t>2012 - Equipo para perforación y exploración para petróleo</t>
  </si>
  <si>
    <t>2013 - Materiales para operaciones y perforación de petróleo y gas</t>
  </si>
  <si>
    <t>2014 - Equipo de producción y operación de gas y petróleo</t>
  </si>
  <si>
    <t>2110 - Maquinaria y equipo para agricultura, silvicultura y paisaje</t>
  </si>
  <si>
    <t>2111 - Equipo de pesca y acuicultura</t>
  </si>
  <si>
    <t>2210 - Maquinaria y equipo pesado de construcción</t>
  </si>
  <si>
    <t>2311 - Maquinaria para transformación de petróleo</t>
  </si>
  <si>
    <t>2312 - Maquinaria y accesorios de textiles y tejidos</t>
  </si>
  <si>
    <t>2313 - Maquinaria y equipos lapidarios</t>
  </si>
  <si>
    <t>2314 - Maquinaria de reparación y accesorios para trabajar cuero</t>
  </si>
  <si>
    <t>2315 - Maquinaria, equipo y suministros de procesos industriales</t>
  </si>
  <si>
    <t>2316 - Máquinas, equipo y suministros para fundición</t>
  </si>
  <si>
    <t>2317 - Maquinaria, equipo y suministros para talleres</t>
  </si>
  <si>
    <t>2318 - Equipo industrial para alimentos y bebidas</t>
  </si>
  <si>
    <t>2319 - Mezcladores y sus partes y accesorios</t>
  </si>
  <si>
    <t>2320 - Equipamiento par transferencia de masa</t>
  </si>
  <si>
    <t>2323 - Equipo y maquinaria de procesamiento de madera y aserrado</t>
  </si>
  <si>
    <t>2410 - Maquinaria y equipo para manejo de materiales</t>
  </si>
  <si>
    <t>2411 - Recipientes y almacenamiento</t>
  </si>
  <si>
    <t>2412 - Materiales de envasado</t>
  </si>
  <si>
    <t>2413 - Refrigeración industrial</t>
  </si>
  <si>
    <t>2510 - Vehículos de motor</t>
  </si>
  <si>
    <t>2512 - Maquinaria y equipo para ferrocarril y tranvías</t>
  </si>
  <si>
    <t>2516 - Bicicletas no motorizadas</t>
  </si>
  <si>
    <t>2517 - Componentes y sistemas de transporte</t>
  </si>
  <si>
    <t xml:space="preserve">2518 - Carrocerías y remolques  </t>
  </si>
  <si>
    <t>2519 - Equipo para servicios de transporte</t>
  </si>
  <si>
    <t>2520 - Sistemas aeroespaciales y componentes y equipo</t>
  </si>
  <si>
    <t>2611 - Transmisión de baterías, generadores y energía cinética</t>
  </si>
  <si>
    <t>2612 - Alambres, cables o arneses</t>
  </si>
  <si>
    <t>2613 - Generación de energía</t>
  </si>
  <si>
    <t>2614 - Maquinaria y equipo para energía atómica o nuclear</t>
  </si>
  <si>
    <t>2712 - Maquinaria y equipo hidráulico</t>
  </si>
  <si>
    <t>2713 - Maquinaria y equipo neumático</t>
  </si>
  <si>
    <t>2714 - Herramientas especializadas de automoción</t>
  </si>
  <si>
    <t>3010 - Materiales estructurales: formas básicas</t>
  </si>
  <si>
    <t>3011 - Hormigón, cemento y yeso</t>
  </si>
  <si>
    <t>3012 - Carreteras y paisaje</t>
  </si>
  <si>
    <t>3013 - Productos de construcción estructurales</t>
  </si>
  <si>
    <t>3017 - Puertas y ventanas y vidrio</t>
  </si>
  <si>
    <t>3018 - Instalaciones de baño</t>
  </si>
  <si>
    <t>3019 - Equipo de apoyo para Construcción y Mantenimiento</t>
  </si>
  <si>
    <t>3020 - Estructuras prefabricadas</t>
  </si>
  <si>
    <t>3022 - Estructuras Permanentes</t>
  </si>
  <si>
    <t>3110 - Piezas de fundición</t>
  </si>
  <si>
    <t>3111 - Extrusiones</t>
  </si>
  <si>
    <t>3112 - Piezas fundidas mecanizadas</t>
  </si>
  <si>
    <t>3113 - Forjaduras</t>
  </si>
  <si>
    <t>3115 - Cuerda y cadena y cable y alambre y correa</t>
  </si>
  <si>
    <t>3116 - Ferretería</t>
  </si>
  <si>
    <t>3117 - Cojinetes, casquillos, ruedas y engranajes</t>
  </si>
  <si>
    <t>3118 - Juntas obturadoras y sellos</t>
  </si>
  <si>
    <t>3119 - Materiales de molduración, pulido y alisado</t>
  </si>
  <si>
    <t>3120 - Adhesivos y selladores</t>
  </si>
  <si>
    <t>3121 - Pinturas y tapa poros y acabados</t>
  </si>
  <si>
    <t>3122 - Extractos de teñir y de curtir</t>
  </si>
  <si>
    <t>3123 - Materia prima en placas o barras labradas</t>
  </si>
  <si>
    <t>3124 - Óptica industrial</t>
  </si>
  <si>
    <t>3125 - Sistemas de control neumático, hidráulico o eléctrico</t>
  </si>
  <si>
    <t>3126 - Cubiertas, cajas y envolturas</t>
  </si>
  <si>
    <t>3127 - Piezas hechas a máquina</t>
  </si>
  <si>
    <t>3128 - Componentes de placa y estampados</t>
  </si>
  <si>
    <t>3129 - Estiramientos por presión labrados</t>
  </si>
  <si>
    <t>3130 - Forjas labradas</t>
  </si>
  <si>
    <t>3131 - Conjuntos de tubería fabricada</t>
  </si>
  <si>
    <t>3132 - Conjuntos fabricados de material en barras</t>
  </si>
  <si>
    <t>3133 - Conjuntos estructurales fabricados</t>
  </si>
  <si>
    <t>3134 - Conjuntos de placa fabricado</t>
  </si>
  <si>
    <t>3135 - Conjuntos de tubería fabricada</t>
  </si>
  <si>
    <t>3136 - Conjuntos de placa fabricados</t>
  </si>
  <si>
    <t>3137 - Refractarios</t>
  </si>
  <si>
    <t>3138 - Imanes y materiales magnéticos</t>
  </si>
  <si>
    <t>3210 - Circuitos impresos, circuitos integrados y micro ensamblajes</t>
  </si>
  <si>
    <t>3211 - Dispositivo semiconductor discreto</t>
  </si>
  <si>
    <t>3212 - Componentes pasivos discretos</t>
  </si>
  <si>
    <t>3213 - Piezas de componentes y hardware electrónicos y accesorios</t>
  </si>
  <si>
    <t>3214 - Dispositivos de tubo electrónico y accesorios</t>
  </si>
  <si>
    <t>3910 - Lámparas y bombillas y componentes para lámparas</t>
  </si>
  <si>
    <t>3911 - Iluminación, artefactos y accesorios</t>
  </si>
  <si>
    <t>3912 - Equipos, suministros y componentes eléctricos</t>
  </si>
  <si>
    <t>4010 - Calefacción, ventilación y circulación del aire</t>
  </si>
  <si>
    <t>4014 - Distribución de fluidos y gas</t>
  </si>
  <si>
    <t>4015 - Bombas y compresores industriales</t>
  </si>
  <si>
    <t>4016 - Filtrado y purificación industrial</t>
  </si>
  <si>
    <t>4110 - Equipo de laboratorio y científico</t>
  </si>
  <si>
    <t>4111 - Instrumentos de medida, observación y ensayo</t>
  </si>
  <si>
    <t>4112 - Suministros y accesorios de laboratorio</t>
  </si>
  <si>
    <t>4212 - Equipos y suministros veterinarios</t>
  </si>
  <si>
    <t>4213 - Telas y vestidos médicos</t>
  </si>
  <si>
    <t>4214 - Suministros y productos de tratamiento y cuidado del enfermo</t>
  </si>
  <si>
    <t>4215 - Equipos y suministros dentales</t>
  </si>
  <si>
    <t>4216 - Equipo de diálisis y suministros</t>
  </si>
  <si>
    <t>4217 - Productos para los servicios médicos de urgencias y campo</t>
  </si>
  <si>
    <t>4218 - Productos de examen y control del paciente</t>
  </si>
  <si>
    <t>4219 - Productos de facilidad médica</t>
  </si>
  <si>
    <t>4220 - Productos de hacer imágenes diagnósticas médicas y de medicina nuclear</t>
  </si>
  <si>
    <t>4221 - Ayuda para personas con desafíos físicos para vivir independiente</t>
  </si>
  <si>
    <t>4222 - Productos para administración intravenosa y arterial</t>
  </si>
  <si>
    <t>4223 - Nutrición clínica</t>
  </si>
  <si>
    <t>4224 - Productos medicinales de deportes y prostético y ortopédico</t>
  </si>
  <si>
    <t>4225 - Productos de rehabilitación y terapia ocupacional y física</t>
  </si>
  <si>
    <t>4226 - Equipo y suministros post mortem y funerarios</t>
  </si>
  <si>
    <t>4227 - Productos de resucitación y anestesia y respiratorio</t>
  </si>
  <si>
    <t>4228 - Productos para la esterilización médica</t>
  </si>
  <si>
    <t>4229 - Productos quirúrgicos</t>
  </si>
  <si>
    <t>4230 - Suministros para formación y estudios de medicina</t>
  </si>
  <si>
    <t>4231 - Productos para el cuidado de heridas</t>
  </si>
  <si>
    <t>4319 - Dispositivos de comunicaciones y accesorios</t>
  </si>
  <si>
    <t>4320 - Componentes para tecnología de la información, difusión o telecomunicaciones</t>
  </si>
  <si>
    <t>4321 - Equipo informático y accesorios</t>
  </si>
  <si>
    <t>4322 - Datos-voz, equipo de red multimedia, plataformas y accesorios</t>
  </si>
  <si>
    <t>4323 - Software</t>
  </si>
  <si>
    <t>4410 - Maquinaria, suministros y accesorios de oficina</t>
  </si>
  <si>
    <t>4411 - Accesorios de oficina y escritorio</t>
  </si>
  <si>
    <t>4412 - Suministros de oficina</t>
  </si>
  <si>
    <t>4510 - Equipo de imprenta y publicación</t>
  </si>
  <si>
    <t>4511 - Equipos de audio y video para presentación y composición</t>
  </si>
  <si>
    <t>4512 - Equipo de vídeo, filmación o fotografía</t>
  </si>
  <si>
    <t>4513 - Medios fotográficos y de grabación</t>
  </si>
  <si>
    <t>4514 - Suministros fotográficos para cine</t>
  </si>
  <si>
    <t>4610 - Armas ligeras y munición</t>
  </si>
  <si>
    <t>4611 - Armas de guerra convencionales</t>
  </si>
  <si>
    <t>4612 - Misiles</t>
  </si>
  <si>
    <t>4613 - Cohetes y subsistemas</t>
  </si>
  <si>
    <t>4614 - Lanzadores</t>
  </si>
  <si>
    <t>4615 - Orden Público</t>
  </si>
  <si>
    <t>4616 - Seguridad y control público</t>
  </si>
  <si>
    <t>4617 - Seguridad, vigilancia y detección</t>
  </si>
  <si>
    <t>4618 - Seguridad y protección personal</t>
  </si>
  <si>
    <t>4619 - Protección contra incendios</t>
  </si>
  <si>
    <t>4710 - Tratamiento, suministros y eliminación de agua y aguas residuales</t>
  </si>
  <si>
    <t>4711 - Equipo industrial de lavandería y limpieza en seco</t>
  </si>
  <si>
    <t>4712 - Equipo de limpieza</t>
  </si>
  <si>
    <t>4713 - Suministros de limpieza</t>
  </si>
  <si>
    <t>4810 - Equipos de servicios de alimentación para instituciones</t>
  </si>
  <si>
    <t>4811 - Máquinas expendedoras</t>
  </si>
  <si>
    <t>4812 - Equipo de Juego o de Apostar</t>
  </si>
  <si>
    <t>4910 - Coleccionables y condecoraciones</t>
  </si>
  <si>
    <t>4912 - Equipos y accesorios para acampada y exterior</t>
  </si>
  <si>
    <t>4913 - Equipos de pesca y caza</t>
  </si>
  <si>
    <t>4914 - Equipos para deportes acuáticos</t>
  </si>
  <si>
    <t>4915 - Equipos para deportes de invierno</t>
  </si>
  <si>
    <t>4916 - Equipos deportivos para campos y canchas</t>
  </si>
  <si>
    <t>4917 - Equipos de gimnasia y boxeo</t>
  </si>
  <si>
    <t>4918 - Juegos y equipo de tiro y mesa</t>
  </si>
  <si>
    <t>4920 - Equipo para entrenamiento físico</t>
  </si>
  <si>
    <t>4921 - Otros deportes</t>
  </si>
  <si>
    <t>4922 - Equipo de deporte y accesorios</t>
  </si>
  <si>
    <t>4924 - Equipo de recreo y parques infantiles y equipo y suministros de natación y de spa</t>
  </si>
  <si>
    <t>5010 - Frutas, verduras y frutos secos</t>
  </si>
  <si>
    <t>5011 - Productos de carne y aves de corral</t>
  </si>
  <si>
    <t>5012 - Pescados y mariscos</t>
  </si>
  <si>
    <t>5013 - Productos lácteos y huevos</t>
  </si>
  <si>
    <t>5015 - Aceites y grasas comestibles</t>
  </si>
  <si>
    <t>5016 - Chocolates, azúcares, edulcorantes y productos de confitería</t>
  </si>
  <si>
    <t>5017 - Condimentos y conservantes</t>
  </si>
  <si>
    <t>5018 - Productos de panadería</t>
  </si>
  <si>
    <t>5019 - Alimentos preparados y conservados</t>
  </si>
  <si>
    <t>5020 - Bebidas</t>
  </si>
  <si>
    <t>5021 - Tabaco y productos de fumar y substitutos</t>
  </si>
  <si>
    <t>5022 - Productos de Cereales y Legumbres</t>
  </si>
  <si>
    <t>5112 - Medicamentos cardiovasculares</t>
  </si>
  <si>
    <t>5113 - Medicamentos hematólicos</t>
  </si>
  <si>
    <t>5114 - Medicamentos para el sistema nervioso central</t>
  </si>
  <si>
    <t>5115 - Medicamentos para el sistema nervioso autónomo</t>
  </si>
  <si>
    <t>5116 - Medicamentos que afectan al tracto respiratorio</t>
  </si>
  <si>
    <t>5117 - Medicamentos que afectan al sistema gastrointestinal</t>
  </si>
  <si>
    <t>5118 - Hormonas y antagonistas hormonales</t>
  </si>
  <si>
    <t>5119 - Agentes que afectan el agua y los electrolitos</t>
  </si>
  <si>
    <t>5120 - Medicamentos inmunomoduladores</t>
  </si>
  <si>
    <t>5121 - Categorías de medicamentos varios</t>
  </si>
  <si>
    <t>5124 - Fármacos que afectan a los oídos, los ojos, la nariz y la piel</t>
  </si>
  <si>
    <t>5125 - Suplementos alimenticios veterinarios</t>
  </si>
  <si>
    <t>5210 - Revestimientos de suelos</t>
  </si>
  <si>
    <t>5212 - Ropa de cama, mantelerías, paños de cocina y toallas</t>
  </si>
  <si>
    <t>5213 - Tratamientos de ventanas</t>
  </si>
  <si>
    <t>5214 - Aparatos electrodomésticos</t>
  </si>
  <si>
    <t>5215 - Utensilios de cocina domésticos</t>
  </si>
  <si>
    <t>5216 - Electrónica de consumo</t>
  </si>
  <si>
    <t>5217 - Tratamientos de pared doméstica</t>
  </si>
  <si>
    <t>5310 - Ropa</t>
  </si>
  <si>
    <t>5311 - Calzado</t>
  </si>
  <si>
    <t>5312 - Maletas, bolsos de mano, mochilas y estuches</t>
  </si>
  <si>
    <t>5313 - Artículos de tocador</t>
  </si>
  <si>
    <t>5314 - Fuentes y accesorios de costura</t>
  </si>
  <si>
    <t>5410 - Joyería</t>
  </si>
  <si>
    <t>5411 - Relojes</t>
  </si>
  <si>
    <t>5412 - Gemas</t>
  </si>
  <si>
    <t>5510 - Medios impresos</t>
  </si>
  <si>
    <t>5511 - Material electrónico de referencia</t>
  </si>
  <si>
    <t>5512 - Etiquetado y accesorios</t>
  </si>
  <si>
    <t>5610 - Muebles de alojamiento</t>
  </si>
  <si>
    <t>5611 - Muebles comerciales e industriales</t>
  </si>
  <si>
    <t>5612 - Mobiliario institucional, escolar y educativo y accesorios</t>
  </si>
  <si>
    <t>6010 - Materiales didácticos profesionales y de desarrollo y accesorios y suministros</t>
  </si>
  <si>
    <t>6011 - Decoraciones y suministros del aula</t>
  </si>
  <si>
    <t>6012 - Equipo de arte y manualidades, accesorios y suministros</t>
  </si>
  <si>
    <t>6013 - Instrumentos musicales, piezas y accesorios</t>
  </si>
  <si>
    <t>6014 - Juguetes y juegos</t>
  </si>
  <si>
    <t>7010 - Pesquerías y acuicultura</t>
  </si>
  <si>
    <t>7011 - Horticultura</t>
  </si>
  <si>
    <t>7012 - Servicios de ganadería</t>
  </si>
  <si>
    <t>7013 - Preparación, gestión y protección del terreno y del suelo</t>
  </si>
  <si>
    <t>7015 - Cultivos forestales</t>
  </si>
  <si>
    <t>7016 - Fauna y flora</t>
  </si>
  <si>
    <t>7017 - Desarrollo y vigilancia de recursos hidráulicos</t>
  </si>
  <si>
    <t>7110 - Servicios de minería</t>
  </si>
  <si>
    <t>7112 - Servicios de mantenimiento y construcción de perforación de pozos</t>
  </si>
  <si>
    <t>7113 - Servicios de aumento de la extracción producción de gas y petróleo</t>
  </si>
  <si>
    <t>7114 - Servicios de restauración y recuperación de gas y aceite</t>
  </si>
  <si>
    <t>7115 - Servicios de procesar y gestión de datos del aceite y gas</t>
  </si>
  <si>
    <t>7210 - Construcción de edificios, atención, mantenimiento y servicios de reparaciones</t>
  </si>
  <si>
    <t>7310 - Industrias de plásticos y productos químicos</t>
  </si>
  <si>
    <t>7311 - Industrias de la madera y el papel</t>
  </si>
  <si>
    <t>7312 - Industrias del metal y de minerales</t>
  </si>
  <si>
    <t>7313 - Industrias de alimentos y bebidas</t>
  </si>
  <si>
    <t>7314 - Industrias de fibras, textiles y de tejidos</t>
  </si>
  <si>
    <t>7315 - Servicios de apoyo a la fabricación</t>
  </si>
  <si>
    <t>7316 - Fabricación de maquinaria y equipo de transporte</t>
  </si>
  <si>
    <t>7317 - Fabricación de productos eléctricos e instrumentos de precisión</t>
  </si>
  <si>
    <t>7318 - Servicios de labrado y procesado</t>
  </si>
  <si>
    <t>7610 - Servicios de descontaminación</t>
  </si>
  <si>
    <t>7612 - Eliminación y tratamiento de desechos</t>
  </si>
  <si>
    <t>7613 - Limpieza de residuos tóxicos y peligrosos</t>
  </si>
  <si>
    <t>7711 - Protección medioambiental</t>
  </si>
  <si>
    <t>7712 - Seguimiento, control y rehabilitación de la contaminación</t>
  </si>
  <si>
    <t>7810 - Transporte de correo y carga</t>
  </si>
  <si>
    <t>7811 - Transporte de pasajeros</t>
  </si>
  <si>
    <t>7812 - Manejo y embalaje de material</t>
  </si>
  <si>
    <t>7813 - Almacenaje</t>
  </si>
  <si>
    <t>7814 - Operaciones de transporte</t>
  </si>
  <si>
    <t>7818 - Servicios de mantenimiento o reparaciones de transportes</t>
  </si>
  <si>
    <t>8010 - Servicios de asesoría de gestión</t>
  </si>
  <si>
    <t>8012 - Servicios legales</t>
  </si>
  <si>
    <t>8013 - Servicios inmobiliarios</t>
  </si>
  <si>
    <t>8014 - Comercialización y distribución</t>
  </si>
  <si>
    <t>8015 - Política comercial y servicios</t>
  </si>
  <si>
    <t>8016 - Servicios de administración de empresas</t>
  </si>
  <si>
    <t>8110 - Servicios profesionales de ingeniería</t>
  </si>
  <si>
    <t>8111 - Servicios informáticos</t>
  </si>
  <si>
    <t>8112 - Economía</t>
  </si>
  <si>
    <t>8113 - Estadística</t>
  </si>
  <si>
    <t>8114 - Tecnologías de fabricación</t>
  </si>
  <si>
    <t>8210 - Publicidad</t>
  </si>
  <si>
    <t>8211 - Escritura y traducciones</t>
  </si>
  <si>
    <t>8213 - Servicios fotográficos</t>
  </si>
  <si>
    <t>8214 - Diseño gráfico</t>
  </si>
  <si>
    <t>8311 - Servicios de medios de telecomunicaciones</t>
  </si>
  <si>
    <t>8312 - Servicios de información</t>
  </si>
  <si>
    <t>8411 - Contabilidad y auditorias</t>
  </si>
  <si>
    <t>8412 - Banca e inversiones</t>
  </si>
  <si>
    <t>8413 - Servicios de seguros y jubilación</t>
  </si>
  <si>
    <t>8414 - Agencias de crédito</t>
  </si>
  <si>
    <t>8510 - Servicios sanitarios integrales</t>
  </si>
  <si>
    <t>8511 - Prevención y control de enfermedades</t>
  </si>
  <si>
    <t>8512 -  Práctica médica</t>
  </si>
  <si>
    <t xml:space="preserve"> 8513 - Ciencia médica, investigación y experimentación</t>
  </si>
  <si>
    <t>8515 - Servicios alimentarios y de nutrición</t>
  </si>
  <si>
    <t>8612 - Instituciones educativas</t>
  </si>
  <si>
    <t>8613 - Servicios educativos especializados</t>
  </si>
  <si>
    <t>8614 - Instalaciones educativas</t>
  </si>
  <si>
    <t>9010 - Restaurantes y catering (servicios de comidas y bebidas)</t>
  </si>
  <si>
    <t>9011 - Instalaciones hoteleras, alojamientos y centros de encuentros</t>
  </si>
  <si>
    <t>9012 - Facilitación de viajes</t>
  </si>
  <si>
    <t>9013 - Artes interpretativas</t>
  </si>
  <si>
    <t>9015 - Servicios de entretenimiento</t>
  </si>
  <si>
    <t>9110 - Aspecto personal</t>
  </si>
  <si>
    <t>9111 - Asistencia doméstica y personal</t>
  </si>
  <si>
    <t>9312 - Relaciones internacionales</t>
  </si>
  <si>
    <t>9313 - Ayuda y asistencia humanitaria</t>
  </si>
  <si>
    <t>9314 - Servicios comunitarios y sociales</t>
  </si>
  <si>
    <t>9315 - Servicios de administración y financiación pública</t>
  </si>
  <si>
    <t>9316 - Tributación</t>
  </si>
  <si>
    <t>9317 - Política y regulación comercial</t>
  </si>
  <si>
    <t>9410 - Organizaciones laborales</t>
  </si>
  <si>
    <t>9411 - Organizaciones religiosas</t>
  </si>
  <si>
    <t>9412 - Clubes</t>
  </si>
  <si>
    <t>9413 - Organizaciones, asociaciones y movimientos cívicos</t>
  </si>
  <si>
    <t>COSTO TOTAL POR CÓDIGO DE CATÁLOGO DE BIENES Y SERVICIOS (CBS)</t>
  </si>
  <si>
    <t>DESCRIPCIÓN DE LA COMPRA O CONTRATACIÓN</t>
  </si>
  <si>
    <t>COSTO TOTAL UNITARIO</t>
  </si>
  <si>
    <t>VEHICULO DE MOTOR</t>
  </si>
  <si>
    <t>UND</t>
  </si>
  <si>
    <t>PRESUPUESTO</t>
  </si>
  <si>
    <t>MOTOCICLETAS</t>
  </si>
  <si>
    <t>MALLA SARAN 40% SOMBRA</t>
  </si>
  <si>
    <t xml:space="preserve">HILO PARA COSER SARAN </t>
  </si>
  <si>
    <t>ROLLO</t>
  </si>
  <si>
    <t>FUNDAS PARA VIVERO 6 X 7 C-200</t>
  </si>
  <si>
    <t>MALLA SARAN 40% 8 X 80 m</t>
  </si>
  <si>
    <t xml:space="preserve">MOTOR DIESEL </t>
  </si>
  <si>
    <t>REPUESTOS PARA MOTOCICLETAS (MOTORS)</t>
  </si>
  <si>
    <t>BATERIAS PARA VEHICULOS</t>
  </si>
  <si>
    <t>MANTENIMIENTOS DE VEHICULOS</t>
  </si>
  <si>
    <t xml:space="preserve">REPARACION DE VEHICULO </t>
  </si>
  <si>
    <t>LAVADO CORRIENTE PARA VEHICULOS</t>
  </si>
  <si>
    <t>TUBOS FLUORESCENTES 40W</t>
  </si>
  <si>
    <t>TRANSFORMADORES 4T 40W</t>
  </si>
  <si>
    <t>DIFUSORES 2 X 4</t>
  </si>
  <si>
    <t>OTRAS PARTES ELECTRICAS</t>
  </si>
  <si>
    <t>BATERIAS AAA / AA DE 1.5 VOLTIOS</t>
  </si>
  <si>
    <t>BATERIAS CUADRADAS 9 VOLTIOS</t>
  </si>
  <si>
    <t>CAFETERA ELECTRICA</t>
  </si>
  <si>
    <t>ESTUFA ELECTRICA DE MESA</t>
  </si>
  <si>
    <t>BATERIAS PARA INVERSOR</t>
  </si>
  <si>
    <t xml:space="preserve">BEBEDERO </t>
  </si>
  <si>
    <t>INVERSOR 2.5 KV</t>
  </si>
  <si>
    <t>EXTENSION ELECTRICA</t>
  </si>
  <si>
    <t>ACONDICIONADOR DE AIRE DE 24,000 BTU INVERTER</t>
  </si>
  <si>
    <t>TICKETS PARA COMBUSTIBLES</t>
  </si>
  <si>
    <t>SWITCHES 48 100/1000 ETHERNET</t>
  </si>
  <si>
    <t>DISCO DURO USB 3.0 DE T.B.</t>
  </si>
  <si>
    <t>CAMARA DIGITAL</t>
  </si>
  <si>
    <t>SILLA SECRETARIAL</t>
  </si>
  <si>
    <t>SILLON SEMI EJECUTIVO</t>
  </si>
  <si>
    <t>ESCRITORIOS</t>
  </si>
  <si>
    <t>CREDENZAS</t>
  </si>
  <si>
    <t>MESA AUXILIAR PARA ESCRITORIOS</t>
  </si>
  <si>
    <t>RESMA DE PAPEL BOND 20 8.5x11</t>
  </si>
  <si>
    <t>RESMA DE PAPEL BOND 20 8.5x14</t>
  </si>
  <si>
    <t>CARPETA SIMPLE</t>
  </si>
  <si>
    <t>CARPETAS TIPO MALETA COLOR CARTON</t>
  </si>
  <si>
    <t>CINTA ADHESIVA 2"x100 CLEAR 3M</t>
  </si>
  <si>
    <t>CINTA ADHESIVA 3M 3/4x36</t>
  </si>
  <si>
    <t>CINTA ADHESIVA DOBLE CARA</t>
  </si>
  <si>
    <t>CARPETAS 3 ARG #2</t>
  </si>
  <si>
    <t>BANDITAS DE GOMAS #18 1/4 LIB 25/1</t>
  </si>
  <si>
    <t>GRAPADORAS</t>
  </si>
  <si>
    <t xml:space="preserve">PEGA UHU GEL </t>
  </si>
  <si>
    <t>LIBROS DE RECORD 500 PAGINAS</t>
  </si>
  <si>
    <t>CORRECTOR LIQUIDO</t>
  </si>
  <si>
    <t>LAPICEROS AZUL CAJA DE 12</t>
  </si>
  <si>
    <t>LIBRETAS RAYADAS 5x8</t>
  </si>
  <si>
    <t>LIBRETAS RAYADAS 8x11</t>
  </si>
  <si>
    <t>SACAPUNTAS DE METAL</t>
  </si>
  <si>
    <t>SACAGRAPAS</t>
  </si>
  <si>
    <t xml:space="preserve">TIJERAS 7" </t>
  </si>
  <si>
    <t>CORDONES TELEFONICOS EN ESPIRAL</t>
  </si>
  <si>
    <t>CORDONES TELEFONICOS LISOS</t>
  </si>
  <si>
    <t>HOJAS DE ENCUADERNAR PLAST. TRANSPARENTE PEQ.</t>
  </si>
  <si>
    <t>BASE PARA AGENDAS</t>
  </si>
  <si>
    <t>ZAFACONES PLASTICOS PEQ.</t>
  </si>
  <si>
    <t>ESPIRAL PARA ENCUADERNAR 12MM 1/2 CLEAR</t>
  </si>
  <si>
    <t>ESPIRAL PARA ENCUADERNAR 10MM 3/8 CLEAR</t>
  </si>
  <si>
    <t>ESPIRAL PARA ENCUADERNAR 19MM 3/4 CLEAR</t>
  </si>
  <si>
    <t>ESPIRAL PARA ENCUADERNAR 25MM 1 CLEAR</t>
  </si>
  <si>
    <t>KIT ORGANIZADOR DE ESCRITORIO</t>
  </si>
  <si>
    <t>PORTA CLIPS</t>
  </si>
  <si>
    <t>CAJA DE CABLE UTP CAT6</t>
  </si>
  <si>
    <t xml:space="preserve">CONO DE DVD GRABABLE DE 100 DISCO </t>
  </si>
  <si>
    <t>CAJA DE LABEL PARA CD</t>
  </si>
  <si>
    <t>PAPEL PARA PLOTTER 36X100</t>
  </si>
  <si>
    <t>AEROSOL PARA DISPENSADOR 12/1</t>
  </si>
  <si>
    <t>CUBETAS EXPRIMIDORAS 35 QTS</t>
  </si>
  <si>
    <t>JABON LIQUIDO PARA BANO</t>
  </si>
  <si>
    <t>PAPEL HIGIENICO 2PLY 12/1</t>
  </si>
  <si>
    <t>CINTA DE TOPOGRAFO</t>
  </si>
  <si>
    <t>PULIDO Y BRILLADO DE PISO</t>
  </si>
  <si>
    <t>MEDIDOR DE DECIBELES (SONIDO)</t>
  </si>
  <si>
    <t>PAGO FIANZA PLAN DE MANEJO Y ADECUACION AMBIENTAL</t>
  </si>
  <si>
    <t>DETECTORES DE HUMO</t>
  </si>
  <si>
    <t>BUFFET NAVIDENO</t>
  </si>
  <si>
    <t>BRAZO HIDRÁULICO PARA PUERTA</t>
  </si>
  <si>
    <t>PLAFONES 2X4</t>
  </si>
  <si>
    <t>EQUIPO FERRETERO PARA TINACO</t>
  </si>
  <si>
    <t>BROCHURES VARIOS</t>
  </si>
  <si>
    <t>SELLOS PRETINTADOS</t>
  </si>
  <si>
    <t>ROTULO PARA IDENTIFICAR DEPTOS.</t>
  </si>
  <si>
    <t>TARJETAS DE PRESENTACION</t>
  </si>
  <si>
    <t>ROTULO PARA VEHICULOS</t>
  </si>
  <si>
    <t>GAFAS PROTECTORAS</t>
  </si>
  <si>
    <t>CASCOS PROTECTORES</t>
  </si>
  <si>
    <t>GUANTES PROTECTORES</t>
  </si>
  <si>
    <t>CAJA CHICA</t>
  </si>
  <si>
    <t>ALQUILER CAMION</t>
  </si>
  <si>
    <t>CORONA DE FLORES FUNEBRE</t>
  </si>
  <si>
    <t>CORONA FLORAL ACTIVIDADES FIESTAS PATRIAS</t>
  </si>
  <si>
    <t>SERVICIOS LEGALES</t>
  </si>
  <si>
    <t>RENOVACION DE PERIODICO</t>
  </si>
  <si>
    <t>PAGO DE PRENSA</t>
  </si>
  <si>
    <t>SUSCRIPCION PERIODICO</t>
  </si>
  <si>
    <t>GRABACION DE EVENTO</t>
  </si>
  <si>
    <t>PUBLICACION EN PERIODICO</t>
  </si>
  <si>
    <t>BANDEJAS PLASTICAS PARA ESCRITORIO</t>
  </si>
  <si>
    <t>TONER MAGENTA T5633</t>
  </si>
  <si>
    <t>TONER MAGENTA T5636</t>
  </si>
  <si>
    <t>TONER BLACK T5637</t>
  </si>
  <si>
    <t>TONER GPR-6</t>
  </si>
  <si>
    <t>GPS MAP 62S</t>
  </si>
  <si>
    <t>MOUSE OPTICO USB</t>
  </si>
  <si>
    <t>SILLAS DE ESPERA O DE VISITA</t>
  </si>
  <si>
    <t>PAPEL TOALLA</t>
  </si>
  <si>
    <t>LAVADO Y ENGRASE PARA VEHICULOS</t>
  </si>
  <si>
    <t>IMPORTE</t>
  </si>
  <si>
    <t>ACONDICIONADOR DE AIRE DE 18,000 BTU INVERTER</t>
  </si>
  <si>
    <t>ACONDICIONADOR DE AIRE DE 12,000 BTU INVERTER</t>
  </si>
  <si>
    <t>Ministerio de Energía y Minas</t>
  </si>
  <si>
    <t xml:space="preserve">AGENDAS DE ESCRITORIO </t>
  </si>
  <si>
    <t>AGENDAS TELEFONICAS</t>
  </si>
  <si>
    <t>BUFFET NAVIDENO OFIC. REG.  BONAO</t>
  </si>
  <si>
    <t>ALIMENTOS PARA EL PERSONAL</t>
  </si>
  <si>
    <t>BUFFET ACTIVIDADES ESPECIALES</t>
  </si>
  <si>
    <t>BOLETOS AEREOS</t>
  </si>
  <si>
    <t>SEGUROS DE VIAJES</t>
  </si>
  <si>
    <t>BOTIQUIN PRIMEROS AUXILIOS</t>
  </si>
  <si>
    <t>TEXTILES - UNIFORMES PARA EL PERSONAL</t>
  </si>
  <si>
    <t>TINACOS 530 GALONES</t>
  </si>
  <si>
    <t>CORTINAS VENECIANAS EN MADERA</t>
  </si>
  <si>
    <t xml:space="preserve">BREAKERS MOLDED CASE </t>
  </si>
  <si>
    <t>SILLONES EJECUTIVOS</t>
  </si>
  <si>
    <t>ARMAZONES 8 1/2 X 11</t>
  </si>
  <si>
    <t>ARMAZONES 8 1/2 X 13</t>
  </si>
  <si>
    <t>CALCULADORA  SHARP NEL 2630P</t>
  </si>
  <si>
    <t>ARCHIVO DE METAL 4 GAVETAS</t>
  </si>
  <si>
    <r>
      <t>DETECTOR DE GAS (DE 0-30%)PARA O</t>
    </r>
    <r>
      <rPr>
        <vertAlign val="subscript"/>
        <sz val="24"/>
        <color theme="1"/>
        <rFont val="Arial Narrow"/>
        <family val="2"/>
      </rPr>
      <t xml:space="preserve">2 </t>
    </r>
  </si>
  <si>
    <t>TERMOS DOMESTICOS ACERO INOX.</t>
  </si>
  <si>
    <t>ANGULARES 2</t>
  </si>
  <si>
    <t>TRAMERIA 6 NIV. C/ BAND. MET. CAP.100 KG POR NIVEL</t>
  </si>
  <si>
    <t xml:space="preserve">EXTRACTOR DE AIRE </t>
  </si>
  <si>
    <t>CAJA DE SEGURIDAD</t>
  </si>
  <si>
    <t>MARTILLO</t>
  </si>
  <si>
    <t>TALADRO</t>
  </si>
  <si>
    <t>LONA PLASTICA</t>
  </si>
  <si>
    <t>ALAMBRE NO. 10</t>
  </si>
  <si>
    <t>TAPA PLASTICA</t>
  </si>
  <si>
    <t>TOMA CORRIENTES</t>
  </si>
  <si>
    <t>DISPENSADOR PARA AEROSOL</t>
  </si>
  <si>
    <t>REGLETA ELECTRICA DE 6 SALIDAS</t>
  </si>
  <si>
    <t>CABLE DE RED</t>
  </si>
  <si>
    <t>TINTA HP CE-313A MAGENTA</t>
  </si>
  <si>
    <t>TINTA HP CE-311A CYAN</t>
  </si>
  <si>
    <t>TINTA HP CE-310A NEGRO</t>
  </si>
  <si>
    <t>TINTA HP CE-312A YELLOW</t>
  </si>
  <si>
    <t>TINTA CANON 104</t>
  </si>
  <si>
    <t xml:space="preserve">TINTA HP 641A BLACK </t>
  </si>
  <si>
    <t>TINTA HP 641 CYAN</t>
  </si>
  <si>
    <t>TINTA HP 641 YELLOW</t>
  </si>
  <si>
    <t>TINTA HP 85A</t>
  </si>
  <si>
    <t>TINTA HP CF-210A BLACK</t>
  </si>
  <si>
    <t>TINTA HP CF-211A CYAN</t>
  </si>
  <si>
    <t>TINTA HP CF-212A YELLOW</t>
  </si>
  <si>
    <t>TINTA HP CF-213A MAGENTA</t>
  </si>
  <si>
    <t>TINTA HP 122XL NEGRO (CH-561HE)</t>
  </si>
  <si>
    <t>TINTA HP 122XL COLOR  (CH-562HE)</t>
  </si>
  <si>
    <t>TINTA HP 641A MAGENTA (C-9723A)</t>
  </si>
  <si>
    <t>TINTA HP CF-283A</t>
  </si>
  <si>
    <t>TINTA C-8767 BLACK</t>
  </si>
  <si>
    <t>TINTA C-9363 COLOR</t>
  </si>
  <si>
    <t>NUMERADOR AUTOMATICO DE 6 DIGITOS</t>
  </si>
  <si>
    <t>NUMERADOR MANUAL DE 6 DIGITOS</t>
  </si>
  <si>
    <t>TELEVISOR LED 42"</t>
  </si>
  <si>
    <t>REGADERAS PLASTICAS</t>
  </si>
  <si>
    <t>DESINFECTANTE</t>
  </si>
  <si>
    <t>CLORO</t>
  </si>
  <si>
    <t>JABON DE FREGAR EN PASTA</t>
  </si>
  <si>
    <t>JABON LIQUIDO DE FREGAR</t>
  </si>
  <si>
    <t>CAFÉ</t>
  </si>
  <si>
    <t>FUNDAS PARA BASURA 5/1</t>
  </si>
  <si>
    <t>PAQUETE</t>
  </si>
  <si>
    <t>GALON</t>
  </si>
  <si>
    <t>AZUCAR CREMA 5/1</t>
  </si>
  <si>
    <t>AZUCAR BLANCA 5/1</t>
  </si>
  <si>
    <t>ESPIRALES 3/16   100/1</t>
  </si>
  <si>
    <t>CAJA</t>
  </si>
  <si>
    <t>CD</t>
  </si>
  <si>
    <t>FOLDER 8.5x11 CAJA 100/1</t>
  </si>
  <si>
    <t>SOBRES MANILA 9 X 12</t>
  </si>
  <si>
    <t>SOBRES MANILA 10 X 13</t>
  </si>
  <si>
    <t>MICROONDAS</t>
  </si>
  <si>
    <t>MASCARILLAS DESECHABLES</t>
  </si>
  <si>
    <t>GUANTES DESECHABLES EN LATEX 100/1</t>
  </si>
  <si>
    <t>SUAPER</t>
  </si>
  <si>
    <t>ESCOBA</t>
  </si>
  <si>
    <t>SIST. TINTA CONTINUA IMPRES.CANON 280</t>
  </si>
  <si>
    <t>CERRADURAS</t>
  </si>
  <si>
    <t>CUBO DE MASILLA</t>
  </si>
  <si>
    <t>MOTA ANTIGOTA</t>
  </si>
  <si>
    <t>BROCHA DOBLE CELDA</t>
  </si>
  <si>
    <t>ESTOPA</t>
  </si>
  <si>
    <t>CUBETA</t>
  </si>
  <si>
    <t>PINTURA SEMI GLOSS 5 GALONES</t>
  </si>
  <si>
    <t>IMPRESORA LASERJET RESOLUCION 11x17</t>
  </si>
  <si>
    <t>CHALECOS SEGURIDAD COLOR NARANJA</t>
  </si>
  <si>
    <t xml:space="preserve">AGENDAS </t>
  </si>
  <si>
    <t>CINTA MASKING TAPE 2"</t>
  </si>
  <si>
    <t>DISPENSADOR DE CINTA 3/4"</t>
  </si>
  <si>
    <t>PERFORADORA DE 3 HOYOS</t>
  </si>
  <si>
    <t>EGA</t>
  </si>
  <si>
    <t>CLIPS NO. 1</t>
  </si>
  <si>
    <t>CLIPS NO. 2</t>
  </si>
  <si>
    <t>GOMAS DE BORRAR</t>
  </si>
  <si>
    <t>COMPAS DE PRECISION</t>
  </si>
  <si>
    <t>REGLAS PLASTICAS</t>
  </si>
  <si>
    <t>CINTA METRICA 5M</t>
  </si>
  <si>
    <t>PERFORADORA DE 2 HOYOS</t>
  </si>
  <si>
    <t>PENDAFLEX (FOLDER COLG.) 8 1/2 X11</t>
  </si>
  <si>
    <t>PENDAFLEX (FOLDER COLG.) 8 1/2 X 13</t>
  </si>
  <si>
    <t>SOBRES BLANCOS NO. 10</t>
  </si>
  <si>
    <t>LAPICES DE CARBON #2</t>
  </si>
  <si>
    <t>LAPICES DE CARBON 6B    12/1</t>
  </si>
  <si>
    <t>FOLDER 8.5x14 CAJA 100/1</t>
  </si>
  <si>
    <t xml:space="preserve">ROLLO PAPEL PARA SUMADORA </t>
  </si>
  <si>
    <t>CLIPS BILLETEROS 1"</t>
  </si>
  <si>
    <t>CLIPS BILLTEROS 2"</t>
  </si>
  <si>
    <t>GANCHOS ACCORD</t>
  </si>
  <si>
    <t>CARTULINA DE HILO BLANCO</t>
  </si>
  <si>
    <t>CARTULINA DE HILO CREMA</t>
  </si>
  <si>
    <t>NOTAS ADHESIVAS POST-IT</t>
  </si>
  <si>
    <t>NEUMATICOS</t>
  </si>
  <si>
    <t>COMPUTADORA PORTATIL 4 GB RAM/DVD</t>
  </si>
  <si>
    <t>FOTOCOPIADORA MONOCROMATICA</t>
  </si>
  <si>
    <t>PLOTTER PARA IMPRESIÓN MAPAS HASTA 46 PULG</t>
  </si>
  <si>
    <t>IMPRESORA MONOCROMATICA ALTO RENDIM.</t>
  </si>
  <si>
    <t>MEMORIA UBS DE 16 GB</t>
  </si>
  <si>
    <t>ARCHIVO MODULAR 3 GAVETAS</t>
  </si>
  <si>
    <t>ARCHIVO MODULAR DE 2 GAV. PARA ESCRITORIOS</t>
  </si>
  <si>
    <t>IMAGING DRUM CE-314 A</t>
  </si>
  <si>
    <t>TONER LIGHT LIGHT BLACK T5639</t>
  </si>
  <si>
    <t>TONER LIGHT MAGENTA T5635</t>
  </si>
  <si>
    <t>TONER PHOTO BLACK T5631</t>
  </si>
  <si>
    <t>TONER  LIGHT BLACK T5637</t>
  </si>
  <si>
    <t>TINTA CYAN T5632</t>
  </si>
  <si>
    <t>TINTA YELLOW T5634</t>
  </si>
  <si>
    <t>FARDOS</t>
  </si>
  <si>
    <t>DIRECCION GENERAL DE MINERIA</t>
  </si>
  <si>
    <t>CUCHARITAS DE TE</t>
  </si>
  <si>
    <t>VASOS DE CRISTAL</t>
  </si>
  <si>
    <t>COPAS DE CRISTAL</t>
  </si>
  <si>
    <t>LIMPIA CRISTALES</t>
  </si>
  <si>
    <t>JABON DE CUABA</t>
  </si>
  <si>
    <t>TAZAS DE TE-CAFÉ CON SU PLATILLO</t>
  </si>
  <si>
    <t>SERVILLETAS 500/1</t>
  </si>
  <si>
    <t>PAÑO PARA BANDEJA</t>
  </si>
  <si>
    <t>NEVERITA EJECUTIVA</t>
  </si>
  <si>
    <t>MURALES DE CORCHO, CON MARCO EN METAL O MADERA</t>
  </si>
  <si>
    <t>PLANTAS DE DIFERENTES ESPECIES</t>
  </si>
  <si>
    <t>ZAFACONES PLASTICOS MEDIANOS</t>
  </si>
  <si>
    <t>REP., PULIDO, PINT. E INST. VISOR DE CRISTAL EN PUERTAS</t>
  </si>
  <si>
    <t>TRANSPORTE PARA EL PERSONAL</t>
  </si>
  <si>
    <r>
      <t xml:space="preserve">PLAN ANUAL DE COMPRAS Y CONTRATACIONES AÑO </t>
    </r>
    <r>
      <rPr>
        <b/>
        <u/>
        <sz val="24"/>
        <color theme="1"/>
        <rFont val="Arial Narrow"/>
        <family val="2"/>
      </rPr>
      <t xml:space="preserve">_2016  </t>
    </r>
  </si>
  <si>
    <t>GRAPAS</t>
  </si>
  <si>
    <t>BOTELLONES DE AGUA PURIFICADA</t>
  </si>
  <si>
    <t>TOMA DE VIDEOS AEREOS</t>
  </si>
  <si>
    <t>RONAVACION DE POLIZAS DE VEHICULOS</t>
  </si>
  <si>
    <t xml:space="preserve">RETRO EXCAVADORA </t>
  </si>
  <si>
    <t>TOTAL</t>
  </si>
  <si>
    <t>ALAMBRES DE PUA</t>
  </si>
  <si>
    <t>ALFOMBRAS PARA VEHICULOS</t>
  </si>
  <si>
    <t>FORROS PARA ASIENTOS</t>
  </si>
  <si>
    <t>M2</t>
  </si>
  <si>
    <t>PC INTEL CORE I7 16GB RAM</t>
  </si>
  <si>
    <t>PC INTEL CORE I5 8GB</t>
  </si>
  <si>
    <t>IMPRESORA HP LASERJET P1102W</t>
  </si>
  <si>
    <t>IMPRESORA HP LASERJET M1217NFW MFP</t>
  </si>
  <si>
    <t>IMPRESORA HP LASERJET P1025NW</t>
  </si>
  <si>
    <t>IMPRESORA HP LASERJET M401N PRO 400</t>
  </si>
  <si>
    <t>MONITOR 19"</t>
  </si>
  <si>
    <t>MONITOR 24"</t>
  </si>
  <si>
    <t xml:space="preserve"> </t>
  </si>
  <si>
    <t>LASER TONER CANON GPR-35</t>
  </si>
  <si>
    <t xml:space="preserve">PROSPECCION GEOFISICA </t>
  </si>
  <si>
    <t>LICITACION P.</t>
  </si>
  <si>
    <t>COMPUTADORA TIPO DESKTOP I3/500 HDD/4GB</t>
  </si>
  <si>
    <t>COMPRA DE EQUIPOS TOPOGRAFICOS</t>
  </si>
  <si>
    <t xml:space="preserve">LIBROS </t>
  </si>
  <si>
    <t>EDUCACION CONTINUA</t>
  </si>
  <si>
    <t>MANTENIMIENTO DE EQUIPOS ELECTRICOS</t>
  </si>
  <si>
    <t xml:space="preserve">ALQUILER LOCAL </t>
  </si>
  <si>
    <t>SERVICIO TECNICO</t>
  </si>
  <si>
    <t xml:space="preserve">                           Dirección General de Minería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</si>
</sst>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D$&quot;#,##0.00"/>
  </numFmts>
  <fonts count="25" x14ac:knownFonts="1">
    <font>
      <sz val="11"/>
      <color theme="1"/>
      <name val="Calibri"/>
      <family val="2"/>
      <scheme val="minor"/>
    </font>
    <font>
      <sz val="14"/>
      <color theme="1"/>
      <name val="Arial Narrow"/>
      <family val="2"/>
    </font>
    <font>
      <b/>
      <sz val="14"/>
      <name val="Arial Narrow"/>
      <family val="2"/>
    </font>
    <font>
      <sz val="14"/>
      <name val="Arial"/>
      <family val="2"/>
    </font>
    <font>
      <sz val="12"/>
      <name val="Arial Narrow"/>
      <family val="2"/>
    </font>
    <font>
      <sz val="12"/>
      <color theme="1"/>
      <name val="Arial Narrow"/>
      <family val="2"/>
    </font>
    <font>
      <b/>
      <sz val="16"/>
      <color theme="1"/>
      <name val="Arial Narrow"/>
      <family val="2"/>
    </font>
    <font>
      <sz val="11"/>
      <color theme="0"/>
      <name val="Calibri"/>
      <family val="2"/>
      <scheme val="minor"/>
    </font>
    <font>
      <b/>
      <sz val="24"/>
      <color theme="1"/>
      <name val="Arial Narrow"/>
      <family val="2"/>
    </font>
    <font>
      <sz val="24"/>
      <color theme="1"/>
      <name val="Arial Narrow"/>
      <family val="2"/>
    </font>
    <font>
      <vertAlign val="superscript"/>
      <sz val="24"/>
      <color theme="1"/>
      <name val="Arial Narrow"/>
      <family val="2"/>
    </font>
    <font>
      <sz val="24"/>
      <name val="Arial Narrow"/>
      <family val="2"/>
    </font>
    <font>
      <sz val="24"/>
      <color theme="1"/>
      <name val="Calibri"/>
      <family val="2"/>
      <scheme val="minor"/>
    </font>
    <font>
      <sz val="24"/>
      <color theme="0"/>
      <name val="Calibri"/>
      <family val="2"/>
      <scheme val="minor"/>
    </font>
    <font>
      <sz val="12"/>
      <color theme="1"/>
      <name val="Arial Narrow"/>
      <family val="2"/>
    </font>
    <font>
      <b/>
      <sz val="12"/>
      <color theme="1"/>
      <name val="Arial Narrow"/>
      <family val="2"/>
    </font>
    <font>
      <b/>
      <sz val="22"/>
      <color theme="1"/>
      <name val="Arial Narrow"/>
      <family val="2"/>
    </font>
    <font>
      <vertAlign val="subscript"/>
      <sz val="24"/>
      <color theme="1"/>
      <name val="Arial Narrow"/>
      <family val="2"/>
    </font>
    <font>
      <sz val="20"/>
      <color theme="1"/>
      <name val="Arial Narrow"/>
      <family val="2"/>
    </font>
    <font>
      <b/>
      <sz val="24"/>
      <color rgb="FFC00000"/>
      <name val="Arial"/>
      <family val="2"/>
    </font>
    <font>
      <b/>
      <u/>
      <sz val="24"/>
      <color theme="1"/>
      <name val="Arial Narrow"/>
      <family val="2"/>
    </font>
    <font>
      <b/>
      <sz val="30"/>
      <color theme="1"/>
      <name val="Arial Narrow"/>
      <family val="2"/>
    </font>
    <font>
      <b/>
      <sz val="24"/>
      <color theme="0"/>
      <name val="Arial Narrow"/>
      <family val="2"/>
    </font>
    <font>
      <sz val="22"/>
      <color theme="1"/>
      <name val="Arial Narrow"/>
      <family val="2"/>
    </font>
    <font>
      <sz val="30"/>
      <color theme="1"/>
      <name val="Arial Narrow"/>
      <family val="2"/>
    </font>
  </fonts>
  <fills count="7">
    <fill>
      <patternFill patternType="none"/>
    </fill>
    <fill>
      <patternFill patternType="gray125"/>
    </fill>
    <fill>
      <patternFill patternType="solid">
        <fgColor rgb="FF6C0000"/>
        <bgColor indexed="64"/>
      </patternFill>
    </fill>
    <fill>
      <patternFill patternType="solid">
        <fgColor theme="4"/>
      </patternFill>
    </fill>
    <fill>
      <patternFill patternType="solid">
        <fgColor rgb="FF0070C0"/>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7" fillId="3" borderId="0" applyNumberFormat="0" applyBorder="0" applyAlignment="0" applyProtection="0"/>
  </cellStyleXfs>
  <cellXfs count="118">
    <xf numFmtId="0" fontId="0" fillId="0" borderId="0" xfId="0"/>
    <xf numFmtId="0" fontId="1" fillId="0" borderId="0" xfId="0" applyFont="1"/>
    <xf numFmtId="0" fontId="3" fillId="0" borderId="0" xfId="0" quotePrefix="1" applyNumberFormat="1" applyFont="1" applyFill="1" applyAlignment="1">
      <alignment horizontal="left"/>
    </xf>
    <xf numFmtId="0" fontId="2" fillId="0" borderId="0" xfId="0" applyFont="1" applyFill="1" applyBorder="1" applyAlignment="1">
      <alignment horizontal="center" vertical="center" wrapText="1"/>
    </xf>
    <xf numFmtId="0" fontId="5" fillId="0" borderId="0" xfId="0" applyFont="1" applyBorder="1"/>
    <xf numFmtId="164" fontId="5" fillId="0" borderId="0" xfId="0" applyNumberFormat="1" applyFont="1" applyBorder="1"/>
    <xf numFmtId="0" fontId="6" fillId="0" borderId="0" xfId="0" applyFont="1" applyBorder="1" applyAlignment="1">
      <alignment horizontal="center"/>
    </xf>
    <xf numFmtId="0" fontId="1" fillId="0" borderId="0" xfId="0" applyFont="1" applyBorder="1" applyAlignment="1"/>
    <xf numFmtId="0" fontId="5" fillId="0" borderId="0" xfId="0" applyFont="1"/>
    <xf numFmtId="38" fontId="5" fillId="0" borderId="1" xfId="0" applyNumberFormat="1" applyFont="1" applyFill="1" applyBorder="1" applyAlignment="1">
      <alignment horizontal="center" vertical="top" wrapText="1"/>
    </xf>
    <xf numFmtId="0" fontId="5" fillId="0" borderId="5" xfId="0" applyFont="1" applyBorder="1" applyAlignment="1">
      <alignment horizontal="center"/>
    </xf>
    <xf numFmtId="38" fontId="5" fillId="0" borderId="2" xfId="0" applyNumberFormat="1" applyFont="1" applyFill="1" applyBorder="1" applyAlignment="1">
      <alignment horizontal="center" vertical="top" wrapText="1"/>
    </xf>
    <xf numFmtId="0" fontId="5" fillId="0" borderId="6" xfId="0" applyFont="1" applyBorder="1" applyAlignment="1">
      <alignment horizontal="center"/>
    </xf>
    <xf numFmtId="0" fontId="5" fillId="0" borderId="6" xfId="0" applyNumberFormat="1" applyFont="1" applyFill="1" applyBorder="1" applyAlignment="1">
      <alignment horizontal="center" vertical="top" wrapText="1"/>
    </xf>
    <xf numFmtId="38" fontId="5" fillId="0" borderId="3" xfId="0" applyNumberFormat="1" applyFont="1" applyFill="1" applyBorder="1" applyAlignment="1">
      <alignment horizontal="center" vertical="top" wrapText="1"/>
    </xf>
    <xf numFmtId="0" fontId="5" fillId="0" borderId="7" xfId="0" applyFont="1" applyBorder="1" applyAlignment="1">
      <alignment horizontal="center"/>
    </xf>
    <xf numFmtId="0" fontId="8" fillId="0" borderId="0" xfId="0" applyFont="1" applyBorder="1"/>
    <xf numFmtId="0" fontId="9" fillId="0" borderId="0" xfId="0" applyFont="1" applyBorder="1"/>
    <xf numFmtId="3" fontId="9" fillId="0" borderId="0" xfId="0" applyNumberFormat="1" applyFont="1" applyBorder="1"/>
    <xf numFmtId="164" fontId="9" fillId="0" borderId="0" xfId="0" applyNumberFormat="1" applyFont="1" applyBorder="1"/>
    <xf numFmtId="164" fontId="8" fillId="0" borderId="0" xfId="0" applyNumberFormat="1" applyFont="1" applyBorder="1"/>
    <xf numFmtId="164" fontId="9" fillId="0" borderId="0" xfId="0" applyNumberFormat="1" applyFont="1"/>
    <xf numFmtId="0" fontId="9" fillId="4" borderId="0" xfId="0" applyFont="1" applyFill="1" applyBorder="1"/>
    <xf numFmtId="3" fontId="9" fillId="4" borderId="0" xfId="0" applyNumberFormat="1" applyFont="1" applyFill="1" applyBorder="1"/>
    <xf numFmtId="164" fontId="9" fillId="4" borderId="0" xfId="0" applyNumberFormat="1" applyFont="1" applyFill="1"/>
    <xf numFmtId="164" fontId="9" fillId="4" borderId="0" xfId="0" applyNumberFormat="1" applyFont="1" applyFill="1" applyBorder="1"/>
    <xf numFmtId="0" fontId="5" fillId="4" borderId="0" xfId="0" applyFont="1" applyFill="1" applyBorder="1"/>
    <xf numFmtId="0" fontId="1" fillId="4" borderId="0" xfId="0" applyFont="1" applyFill="1"/>
    <xf numFmtId="0" fontId="9" fillId="0" borderId="0" xfId="0" applyFont="1"/>
    <xf numFmtId="0" fontId="12" fillId="0" borderId="0" xfId="0" applyFont="1"/>
    <xf numFmtId="14" fontId="9" fillId="4" borderId="0" xfId="0" applyNumberFormat="1" applyFont="1" applyFill="1" applyBorder="1"/>
    <xf numFmtId="14" fontId="9" fillId="0" borderId="0" xfId="0" applyNumberFormat="1" applyFont="1" applyBorder="1"/>
    <xf numFmtId="0" fontId="13" fillId="4" borderId="0" xfId="1" applyFont="1" applyFill="1"/>
    <xf numFmtId="0" fontId="8" fillId="0" borderId="0" xfId="0" applyFont="1"/>
    <xf numFmtId="0" fontId="9" fillId="4" borderId="0" xfId="0" applyFont="1" applyFill="1"/>
    <xf numFmtId="49" fontId="8" fillId="0" borderId="0" xfId="0" applyNumberFormat="1" applyFont="1"/>
    <xf numFmtId="0" fontId="14" fillId="0" borderId="0" xfId="0" applyFont="1"/>
    <xf numFmtId="164" fontId="14" fillId="0" borderId="0" xfId="0" applyNumberFormat="1" applyFont="1"/>
    <xf numFmtId="0" fontId="14" fillId="0" borderId="0" xfId="0" quotePrefix="1" applyNumberFormat="1" applyFont="1" applyFill="1" applyAlignment="1">
      <alignment horizontal="left"/>
    </xf>
    <xf numFmtId="164" fontId="5" fillId="0" borderId="0" xfId="0" applyNumberFormat="1" applyFont="1"/>
    <xf numFmtId="0" fontId="5" fillId="0" borderId="0" xfId="0" quotePrefix="1" applyNumberFormat="1" applyFont="1" applyFill="1" applyAlignment="1">
      <alignment horizontal="left"/>
    </xf>
    <xf numFmtId="0" fontId="9" fillId="0" borderId="0" xfId="0" applyNumberFormat="1" applyFont="1"/>
    <xf numFmtId="0" fontId="9" fillId="0" borderId="0" xfId="0" quotePrefix="1" applyNumberFormat="1" applyFont="1" applyFill="1" applyAlignment="1">
      <alignment horizontal="left"/>
    </xf>
    <xf numFmtId="0" fontId="6" fillId="0" borderId="0" xfId="0" applyFont="1" applyBorder="1" applyAlignment="1"/>
    <xf numFmtId="3" fontId="1" fillId="0" borderId="0" xfId="0" applyNumberFormat="1" applyFont="1"/>
    <xf numFmtId="3" fontId="6" fillId="0" borderId="0" xfId="0" applyNumberFormat="1" applyFont="1" applyBorder="1" applyAlignment="1">
      <alignment horizontal="center"/>
    </xf>
    <xf numFmtId="3" fontId="1" fillId="0" borderId="0" xfId="0" applyNumberFormat="1" applyFont="1" applyBorder="1" applyAlignment="1"/>
    <xf numFmtId="3" fontId="9" fillId="0" borderId="0" xfId="0" applyNumberFormat="1" applyFont="1" applyBorder="1" applyAlignment="1">
      <alignment horizontal="right"/>
    </xf>
    <xf numFmtId="3" fontId="14" fillId="0" borderId="0" xfId="0" applyNumberFormat="1" applyFont="1"/>
    <xf numFmtId="3" fontId="9" fillId="0" borderId="0" xfId="0" applyNumberFormat="1" applyFont="1"/>
    <xf numFmtId="3" fontId="5" fillId="4" borderId="0" xfId="0" applyNumberFormat="1" applyFont="1" applyFill="1" applyBorder="1"/>
    <xf numFmtId="164" fontId="5" fillId="4" borderId="0" xfId="0" applyNumberFormat="1" applyFont="1" applyFill="1" applyBorder="1"/>
    <xf numFmtId="3" fontId="9" fillId="4" borderId="0" xfId="0" applyNumberFormat="1" applyFont="1" applyFill="1"/>
    <xf numFmtId="0" fontId="9" fillId="4" borderId="0" xfId="0" applyNumberFormat="1" applyFont="1" applyFill="1"/>
    <xf numFmtId="0" fontId="14" fillId="4" borderId="0" xfId="0" applyFont="1" applyFill="1"/>
    <xf numFmtId="0" fontId="14" fillId="4" borderId="0" xfId="0" quotePrefix="1" applyNumberFormat="1" applyFont="1" applyFill="1" applyAlignment="1">
      <alignment horizontal="left"/>
    </xf>
    <xf numFmtId="0" fontId="1" fillId="5" borderId="0" xfId="0" applyFont="1" applyFill="1"/>
    <xf numFmtId="0" fontId="4" fillId="5" borderId="0" xfId="0" applyNumberFormat="1" applyFont="1" applyFill="1" applyAlignment="1">
      <alignment horizontal="left"/>
    </xf>
    <xf numFmtId="0" fontId="5" fillId="5" borderId="0" xfId="0" applyFont="1" applyFill="1"/>
    <xf numFmtId="0" fontId="9" fillId="5" borderId="0" xfId="0" applyFont="1" applyFill="1"/>
    <xf numFmtId="0" fontId="11" fillId="5" borderId="0" xfId="0" applyNumberFormat="1" applyFont="1" applyFill="1" applyAlignment="1">
      <alignment horizontal="left"/>
    </xf>
    <xf numFmtId="0" fontId="4" fillId="5" borderId="0" xfId="0" quotePrefix="1" applyNumberFormat="1" applyFont="1" applyFill="1" applyAlignment="1">
      <alignment horizontal="left"/>
    </xf>
    <xf numFmtId="164" fontId="8" fillId="0" borderId="0" xfId="0" applyNumberFormat="1" applyFont="1"/>
    <xf numFmtId="164" fontId="8" fillId="4" borderId="0" xfId="0" applyNumberFormat="1" applyFont="1" applyFill="1"/>
    <xf numFmtId="0" fontId="5" fillId="4" borderId="0" xfId="0" applyFont="1" applyFill="1"/>
    <xf numFmtId="0" fontId="5" fillId="4" borderId="0" xfId="0" quotePrefix="1" applyNumberFormat="1" applyFont="1" applyFill="1" applyAlignment="1">
      <alignment horizontal="left"/>
    </xf>
    <xf numFmtId="0" fontId="9" fillId="4" borderId="0" xfId="0" quotePrefix="1" applyNumberFormat="1" applyFont="1" applyFill="1" applyAlignment="1">
      <alignment horizontal="left"/>
    </xf>
    <xf numFmtId="0" fontId="8" fillId="4" borderId="0" xfId="0" applyFont="1" applyFill="1" applyBorder="1"/>
    <xf numFmtId="0" fontId="8" fillId="4" borderId="0" xfId="0" applyFont="1" applyFill="1"/>
    <xf numFmtId="3" fontId="8" fillId="4" borderId="0" xfId="0" applyNumberFormat="1" applyFont="1" applyFill="1"/>
    <xf numFmtId="0" fontId="8" fillId="4" borderId="0" xfId="0" applyNumberFormat="1" applyFont="1" applyFill="1"/>
    <xf numFmtId="0" fontId="15" fillId="4" borderId="0" xfId="0" applyFont="1" applyFill="1"/>
    <xf numFmtId="0" fontId="15" fillId="4" borderId="0" xfId="0" quotePrefix="1" applyNumberFormat="1" applyFont="1" applyFill="1" applyAlignment="1">
      <alignment horizontal="left"/>
    </xf>
    <xf numFmtId="3" fontId="14" fillId="4" borderId="0" xfId="0" applyNumberFormat="1" applyFont="1" applyFill="1"/>
    <xf numFmtId="164" fontId="14" fillId="4" borderId="0" xfId="0" applyNumberFormat="1" applyFont="1" applyFill="1"/>
    <xf numFmtId="0" fontId="18" fillId="0" borderId="0" xfId="0" applyFont="1" applyBorder="1"/>
    <xf numFmtId="3" fontId="5" fillId="4" borderId="0" xfId="0" applyNumberFormat="1" applyFont="1" applyFill="1"/>
    <xf numFmtId="164" fontId="5" fillId="4" borderId="0" xfId="0" applyNumberFormat="1" applyFont="1" applyFill="1"/>
    <xf numFmtId="0" fontId="19" fillId="0" borderId="0" xfId="0" applyFont="1" applyAlignment="1">
      <alignment horizontal="left"/>
    </xf>
    <xf numFmtId="0" fontId="9" fillId="0" borderId="0" xfId="0" applyFont="1"/>
    <xf numFmtId="0" fontId="8" fillId="0" borderId="0" xfId="0" applyFont="1" applyBorder="1" applyAlignment="1">
      <alignment horizontal="center"/>
    </xf>
    <xf numFmtId="0" fontId="21" fillId="0" borderId="0" xfId="0" applyFont="1"/>
    <xf numFmtId="0" fontId="22" fillId="2" borderId="4" xfId="0" applyFont="1" applyFill="1" applyBorder="1" applyAlignment="1">
      <alignment horizontal="center" vertical="center" wrapText="1"/>
    </xf>
    <xf numFmtId="0" fontId="22" fillId="2" borderId="8" xfId="0" applyFont="1" applyFill="1" applyBorder="1" applyAlignment="1">
      <alignment horizontal="center" vertical="center" wrapText="1"/>
    </xf>
    <xf numFmtId="3" fontId="22" fillId="2" borderId="4" xfId="0" applyNumberFormat="1" applyFont="1" applyFill="1" applyBorder="1" applyAlignment="1">
      <alignment horizontal="center" vertical="center" textRotation="90" wrapText="1"/>
    </xf>
    <xf numFmtId="0" fontId="22" fillId="2" borderId="9" xfId="0" applyFont="1" applyFill="1" applyBorder="1" applyAlignment="1">
      <alignment horizontal="center" vertical="center" wrapText="1"/>
    </xf>
    <xf numFmtId="0" fontId="9" fillId="5" borderId="0" xfId="0" applyFont="1" applyFill="1" applyAlignment="1">
      <alignment horizontal="center" vertical="center" wrapText="1"/>
    </xf>
    <xf numFmtId="0" fontId="9" fillId="0" borderId="0" xfId="0" applyFont="1"/>
    <xf numFmtId="0" fontId="23" fillId="0" borderId="0" xfId="0" applyFont="1"/>
    <xf numFmtId="38" fontId="5" fillId="0" borderId="14" xfId="0" applyNumberFormat="1" applyFont="1" applyFill="1" applyBorder="1" applyAlignment="1">
      <alignment horizontal="center" vertical="top" wrapText="1"/>
    </xf>
    <xf numFmtId="0" fontId="5" fillId="0" borderId="15" xfId="0" applyNumberFormat="1" applyFont="1" applyFill="1" applyBorder="1" applyAlignment="1">
      <alignment horizontal="center" vertical="top" wrapText="1"/>
    </xf>
    <xf numFmtId="0" fontId="9" fillId="0" borderId="0" xfId="0" applyFont="1"/>
    <xf numFmtId="3" fontId="8" fillId="0" borderId="0" xfId="0" applyNumberFormat="1" applyFont="1" applyBorder="1"/>
    <xf numFmtId="3" fontId="8" fillId="4" borderId="0" xfId="0" applyNumberFormat="1" applyFont="1" applyFill="1" applyBorder="1"/>
    <xf numFmtId="3" fontId="8" fillId="0" borderId="0" xfId="0" applyNumberFormat="1" applyFont="1"/>
    <xf numFmtId="0" fontId="9" fillId="0" borderId="0" xfId="0" applyFont="1"/>
    <xf numFmtId="0" fontId="9" fillId="0" borderId="0" xfId="0" applyFont="1"/>
    <xf numFmtId="0" fontId="9" fillId="0" borderId="0" xfId="0" applyFont="1"/>
    <xf numFmtId="49" fontId="15" fillId="4" borderId="0" xfId="0" applyNumberFormat="1" applyFont="1" applyFill="1"/>
    <xf numFmtId="0" fontId="10" fillId="0" borderId="0" xfId="0" applyFont="1" applyBorder="1"/>
    <xf numFmtId="49" fontId="8" fillId="4" borderId="0" xfId="0" applyNumberFormat="1" applyFont="1" applyFill="1"/>
    <xf numFmtId="164" fontId="8" fillId="0" borderId="16" xfId="0" applyNumberFormat="1" applyFont="1" applyBorder="1"/>
    <xf numFmtId="0" fontId="8" fillId="0" borderId="16" xfId="0" applyFont="1" applyBorder="1"/>
    <xf numFmtId="0" fontId="9" fillId="0" borderId="0" xfId="0" applyFont="1"/>
    <xf numFmtId="0" fontId="15" fillId="4" borderId="0" xfId="0" applyFont="1" applyFill="1" applyBorder="1"/>
    <xf numFmtId="0" fontId="9" fillId="6" borderId="0" xfId="0" applyFont="1" applyFill="1" applyBorder="1"/>
    <xf numFmtId="0" fontId="16" fillId="0" borderId="0" xfId="0" applyFont="1" applyBorder="1" applyAlignment="1">
      <alignment horizontal="left"/>
    </xf>
    <xf numFmtId="3" fontId="22" fillId="2" borderId="10" xfId="0" applyNumberFormat="1" applyFont="1" applyFill="1" applyBorder="1" applyAlignment="1">
      <alignment horizontal="center" vertical="center" wrapText="1"/>
    </xf>
    <xf numFmtId="3" fontId="22" fillId="2" borderId="11" xfId="0" applyNumberFormat="1" applyFont="1" applyFill="1" applyBorder="1" applyAlignment="1">
      <alignment horizontal="center" vertical="center" wrapText="1"/>
    </xf>
    <xf numFmtId="3" fontId="22" fillId="2" borderId="12" xfId="0" applyNumberFormat="1" applyFont="1" applyFill="1" applyBorder="1" applyAlignment="1">
      <alignment horizontal="center" vertical="center" wrapText="1"/>
    </xf>
    <xf numFmtId="0" fontId="8" fillId="0" borderId="0" xfId="0" applyFont="1"/>
    <xf numFmtId="0" fontId="9" fillId="0" borderId="0" xfId="0" applyFont="1"/>
    <xf numFmtId="0" fontId="9" fillId="0" borderId="0" xfId="0" applyFont="1" applyBorder="1" applyAlignment="1">
      <alignment horizontal="center"/>
    </xf>
    <xf numFmtId="0" fontId="9" fillId="0" borderId="13" xfId="0" applyFont="1" applyBorder="1" applyAlignment="1">
      <alignment horizontal="center"/>
    </xf>
    <xf numFmtId="0" fontId="21" fillId="0" borderId="0" xfId="0" applyFont="1" applyBorder="1" applyAlignment="1">
      <alignment horizontal="center"/>
    </xf>
    <xf numFmtId="0" fontId="24" fillId="0" borderId="0" xfId="0" applyFont="1" applyBorder="1"/>
    <xf numFmtId="0" fontId="1" fillId="0" borderId="0" xfId="0" applyFont="1" applyBorder="1"/>
    <xf numFmtId="0" fontId="21" fillId="0" borderId="0" xfId="0" applyFont="1" applyBorder="1"/>
  </cellXfs>
  <cellStyles count="2">
    <cellStyle name="Énfasis1" xfId="1" builtinId="29"/>
    <cellStyle name="Normal" xfId="0" builtinId="0"/>
  </cellStyles>
  <dxfs count="18">
    <dxf>
      <font>
        <strike val="0"/>
        <outline val="0"/>
        <shadow val="0"/>
        <u val="none"/>
        <vertAlign val="baseline"/>
        <sz val="12"/>
        <color theme="1"/>
        <name val="Arial Narrow"/>
        <scheme val="none"/>
      </font>
    </dxf>
    <dxf>
      <font>
        <strike val="0"/>
        <outline val="0"/>
        <shadow val="0"/>
        <u val="none"/>
        <vertAlign val="baseline"/>
        <sz val="12"/>
        <color theme="1"/>
        <name val="Arial Narrow"/>
        <scheme val="none"/>
      </font>
    </dxf>
    <dxf>
      <font>
        <strike val="0"/>
        <outline val="0"/>
        <shadow val="0"/>
        <u val="none"/>
        <vertAlign val="baseline"/>
        <sz val="24"/>
        <color theme="1"/>
        <name val="Arial Narrow"/>
        <scheme val="none"/>
      </font>
    </dxf>
    <dxf>
      <font>
        <strike val="0"/>
        <outline val="0"/>
        <shadow val="0"/>
        <u val="none"/>
        <vertAlign val="baseline"/>
        <sz val="24"/>
        <color theme="1"/>
        <name val="Arial Narrow"/>
        <scheme val="none"/>
      </font>
    </dxf>
    <dxf>
      <font>
        <b val="0"/>
        <i val="0"/>
        <strike val="0"/>
        <condense val="0"/>
        <extend val="0"/>
        <outline val="0"/>
        <shadow val="0"/>
        <u val="none"/>
        <vertAlign val="baseline"/>
        <sz val="12"/>
        <color theme="1"/>
        <name val="Arial Narrow"/>
        <scheme val="none"/>
      </font>
      <numFmt numFmtId="164" formatCode="&quot;RD$&quot;#,##0.00"/>
    </dxf>
    <dxf>
      <font>
        <strike val="0"/>
        <outline val="0"/>
        <shadow val="0"/>
        <u val="none"/>
        <vertAlign val="baseline"/>
        <sz val="12"/>
        <color theme="1"/>
        <name val="Arial Narrow"/>
        <scheme val="none"/>
      </font>
      <numFmt numFmtId="0" formatCode="General"/>
    </dxf>
    <dxf>
      <font>
        <b val="0"/>
        <i val="0"/>
        <strike val="0"/>
        <condense val="0"/>
        <extend val="0"/>
        <outline val="0"/>
        <shadow val="0"/>
        <u val="none"/>
        <vertAlign val="baseline"/>
        <sz val="12"/>
        <color theme="1"/>
        <name val="Arial Narrow"/>
        <scheme val="none"/>
      </font>
    </dxf>
    <dxf>
      <font>
        <b/>
        <i val="0"/>
        <strike val="0"/>
        <condense val="0"/>
        <extend val="0"/>
        <outline val="0"/>
        <shadow val="0"/>
        <u val="none"/>
        <vertAlign val="baseline"/>
        <sz val="24"/>
        <color theme="1"/>
        <name val="Arial Narrow"/>
        <scheme val="none"/>
      </font>
      <numFmt numFmtId="3" formatCode="#,##0"/>
    </dxf>
    <dxf>
      <font>
        <strike val="0"/>
        <outline val="0"/>
        <shadow val="0"/>
        <u val="none"/>
        <vertAlign val="baseline"/>
        <sz val="12"/>
        <color theme="1"/>
        <name val="Arial Narrow"/>
        <scheme val="none"/>
      </font>
      <numFmt numFmtId="3" formatCode="#,##0"/>
    </dxf>
    <dxf>
      <font>
        <strike val="0"/>
        <outline val="0"/>
        <shadow val="0"/>
        <u val="none"/>
        <vertAlign val="baseline"/>
        <sz val="12"/>
        <color theme="1"/>
        <name val="Arial Narrow"/>
        <scheme val="none"/>
      </font>
      <numFmt numFmtId="3" formatCode="#,##0"/>
    </dxf>
    <dxf>
      <font>
        <strike val="0"/>
        <outline val="0"/>
        <shadow val="0"/>
        <u val="none"/>
        <vertAlign val="baseline"/>
        <sz val="12"/>
        <color theme="1"/>
        <name val="Arial Narrow"/>
        <scheme val="none"/>
      </font>
      <numFmt numFmtId="3" formatCode="#,##0"/>
    </dxf>
    <dxf>
      <font>
        <strike val="0"/>
        <outline val="0"/>
        <shadow val="0"/>
        <u val="none"/>
        <vertAlign val="baseline"/>
        <sz val="12"/>
        <color theme="1"/>
        <name val="Arial Narrow"/>
        <scheme val="none"/>
      </font>
      <numFmt numFmtId="3" formatCode="#,##0"/>
    </dxf>
    <dxf>
      <font>
        <b val="0"/>
        <i val="0"/>
        <strike val="0"/>
        <condense val="0"/>
        <extend val="0"/>
        <outline val="0"/>
        <shadow val="0"/>
        <u val="none"/>
        <vertAlign val="baseline"/>
        <sz val="12"/>
        <color theme="1"/>
        <name val="Arial Narrow"/>
        <scheme val="none"/>
      </font>
    </dxf>
    <dxf>
      <font>
        <strike val="0"/>
        <outline val="0"/>
        <shadow val="0"/>
        <u val="none"/>
        <vertAlign val="baseline"/>
        <sz val="12"/>
        <color theme="1"/>
        <name val="Arial Narrow"/>
        <scheme val="none"/>
      </font>
    </dxf>
    <dxf>
      <font>
        <strike val="0"/>
        <outline val="0"/>
        <shadow val="0"/>
        <u val="none"/>
        <vertAlign val="baseline"/>
        <sz val="12"/>
        <color theme="1"/>
        <name val="Arial Narrow"/>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Narrow"/>
        <scheme val="none"/>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dxf>
    <dxf>
      <font>
        <b/>
        <i val="0"/>
        <strike val="0"/>
        <condense val="0"/>
        <extend val="0"/>
        <outline val="0"/>
        <shadow val="0"/>
        <u val="none"/>
        <vertAlign val="baseline"/>
        <sz val="24"/>
        <color theme="0"/>
        <name val="Arial Narrow"/>
        <scheme val="none"/>
      </font>
      <fill>
        <patternFill patternType="solid">
          <fgColor indexed="64"/>
          <bgColor rgb="FF6C0000"/>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6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2</xdr:row>
      <xdr:rowOff>68042</xdr:rowOff>
    </xdr:from>
    <xdr:to>
      <xdr:col>0</xdr:col>
      <xdr:colOff>3252109</xdr:colOff>
      <xdr:row>4</xdr:row>
      <xdr:rowOff>213185</xdr:rowOff>
    </xdr:to>
    <xdr:pic>
      <xdr:nvPicPr>
        <xdr:cNvPr id="2" name="Picture 1" descr="Logo DGCP FH azul obscuro"/>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1" y="607792"/>
          <a:ext cx="3156858" cy="8118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7</xdr:col>
          <xdr:colOff>133350</xdr:colOff>
          <xdr:row>0</xdr:row>
          <xdr:rowOff>0</xdr:rowOff>
        </xdr:from>
        <xdr:to>
          <xdr:col>8</xdr:col>
          <xdr:colOff>685800</xdr:colOff>
          <xdr:row>6</xdr:row>
          <xdr:rowOff>28575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Tabla1" displayName="Tabla1" ref="A12:O352" totalsRowShown="0" headerRowDxfId="17" dataDxfId="16" tableBorderDxfId="15">
  <autoFilter ref="A12:O352"/>
  <sortState ref="A12:N143">
    <sortCondition ref="A7:A143"/>
  </sortState>
  <tableColumns count="15">
    <tableColumn id="1" name="CÓDIGO DEL CATÁLOGO DE BIENES Y SERVICIOS (CBS) " dataDxfId="14"/>
    <tableColumn id="2" name="DESCRIPCIÓN DE LA COMPRA O CONTRATACIÓN" dataDxfId="13"/>
    <tableColumn id="18" name="UNIDAD DE MEDIDA" dataDxfId="12"/>
    <tableColumn id="3" name="PRIMER TRIMESTRE" dataDxfId="11"/>
    <tableColumn id="4" name="SEGUNDO TRIMESTRE" dataDxfId="10"/>
    <tableColumn id="5" name="TERCER TRIMESTRE" dataDxfId="9"/>
    <tableColumn id="12" name="CUARTO TRIMESTRE" dataDxfId="8"/>
    <tableColumn id="7" name="CANTIDAD TOTAL" dataDxfId="7">
      <calculatedColumnFormula>SUM(Tabla1[[#This Row],[PRIMER TRIMESTRE]:[CUARTO TRIMESTRE]])</calculatedColumnFormula>
    </tableColumn>
    <tableColumn id="20" name="PRECIO UNITARIO ESTIMADO" dataDxfId="6"/>
    <tableColumn id="6" name="COSTO TOTAL UNITARIO" dataDxfId="5">
      <calculatedColumnFormula>+H13*I13</calculatedColumnFormula>
    </tableColumn>
    <tableColumn id="10" name="COSTO TOTAL POR CÓDIGO DE CATÁLOGO DE BIENES Y SERVICIOS (CBS)" dataDxfId="4"/>
    <tableColumn id="14" name=" PROCEDIMIENTO DE SELECCIÓN " dataDxfId="3"/>
    <tableColumn id="17" name="FUENTE DE FINANCIAMIENTO" dataDxfId="2"/>
    <tableColumn id="8" name="VALOR ADQUIRIDO" dataDxfId="1"/>
    <tableColumn id="9" name="OBSERVACIÓN"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448"/>
  <sheetViews>
    <sheetView tabSelected="1" topLeftCell="A205" zoomScale="40" zoomScaleNormal="40" zoomScaleSheetLayoutView="10" workbookViewId="0">
      <selection activeCell="B357" sqref="B357:B361"/>
    </sheetView>
  </sheetViews>
  <sheetFormatPr baseColWidth="10" defaultColWidth="11.42578125" defaultRowHeight="18" x14ac:dyDescent="0.25"/>
  <cols>
    <col min="1" max="1" width="151.5703125" style="1" customWidth="1"/>
    <col min="2" max="2" width="137.7109375" style="1" bestFit="1" customWidth="1"/>
    <col min="3" max="3" width="31.140625" style="1" customWidth="1"/>
    <col min="4" max="4" width="12.5703125" style="44" customWidth="1"/>
    <col min="5" max="5" width="18.28515625" style="44" customWidth="1"/>
    <col min="6" max="6" width="18.42578125" style="44" customWidth="1"/>
    <col min="7" max="7" width="17.42578125" style="44" customWidth="1"/>
    <col min="8" max="8" width="25.5703125" style="1" customWidth="1"/>
    <col min="9" max="9" width="52.85546875" style="1" customWidth="1"/>
    <col min="10" max="10" width="39.140625" style="1" customWidth="1"/>
    <col min="11" max="11" width="44" style="1" bestFit="1" customWidth="1"/>
    <col min="12" max="12" width="61.28515625" style="1" customWidth="1"/>
    <col min="13" max="13" width="38.7109375" style="1" customWidth="1"/>
    <col min="14" max="14" width="25.28515625" style="1" customWidth="1"/>
    <col min="15" max="15" width="35.5703125" style="1" customWidth="1"/>
    <col min="16" max="16" width="19.42578125" style="56" customWidth="1"/>
    <col min="17" max="17" width="18.85546875" style="56" customWidth="1"/>
    <col min="18" max="18" width="17.140625" style="56" customWidth="1"/>
    <col min="19" max="19" width="21.42578125" style="56" customWidth="1"/>
    <col min="20" max="20" width="64.5703125" style="56" hidden="1" customWidth="1"/>
    <col min="21" max="21" width="20.85546875" style="56" customWidth="1"/>
    <col min="22" max="22" width="0" style="56" hidden="1" customWidth="1"/>
    <col min="23" max="23" width="52.28515625" style="56" hidden="1" customWidth="1"/>
    <col min="24" max="24" width="17.7109375" style="56" customWidth="1"/>
    <col min="25" max="144" width="11.42578125" style="56"/>
    <col min="145" max="16384" width="11.42578125" style="1"/>
  </cols>
  <sheetData>
    <row r="1" spans="1:144" ht="18.75" thickBot="1" x14ac:dyDescent="0.3"/>
    <row r="2" spans="1:144" ht="23.25" customHeight="1" x14ac:dyDescent="0.4">
      <c r="A2" s="78" t="s">
        <v>25</v>
      </c>
      <c r="B2" s="28"/>
      <c r="I2"/>
      <c r="N2" s="9" t="s">
        <v>2</v>
      </c>
      <c r="O2" s="10"/>
    </row>
    <row r="3" spans="1:144" ht="22.5" customHeight="1" x14ac:dyDescent="0.4">
      <c r="A3" s="111"/>
      <c r="B3" s="28"/>
      <c r="N3" s="11" t="s">
        <v>3</v>
      </c>
      <c r="O3" s="12"/>
    </row>
    <row r="4" spans="1:144" ht="30" x14ac:dyDescent="0.4">
      <c r="A4" s="111"/>
      <c r="B4" s="80"/>
      <c r="C4" s="6"/>
      <c r="D4" s="45"/>
      <c r="E4" s="45"/>
      <c r="F4" s="45"/>
      <c r="G4" s="45"/>
      <c r="H4" s="6"/>
      <c r="I4" s="6"/>
      <c r="J4" s="6"/>
      <c r="K4" s="6"/>
      <c r="N4" s="11" t="s">
        <v>4</v>
      </c>
      <c r="O4" s="13"/>
    </row>
    <row r="5" spans="1:144" ht="30" x14ac:dyDescent="0.4">
      <c r="A5" s="111"/>
      <c r="B5" s="80"/>
      <c r="C5" s="6"/>
      <c r="D5" s="45"/>
      <c r="E5" s="45"/>
      <c r="F5" s="45"/>
      <c r="G5" s="45"/>
      <c r="H5" s="6"/>
      <c r="I5" s="6"/>
      <c r="J5" s="6"/>
      <c r="K5" s="6"/>
      <c r="N5" s="89"/>
      <c r="O5" s="90"/>
    </row>
    <row r="6" spans="1:144" ht="20.25" customHeight="1" x14ac:dyDescent="0.4">
      <c r="A6" s="111"/>
      <c r="B6" s="80"/>
      <c r="C6" s="6"/>
      <c r="D6" s="45"/>
      <c r="E6" s="45"/>
      <c r="F6" s="45"/>
      <c r="G6" s="45"/>
      <c r="H6" s="6"/>
      <c r="I6" s="6"/>
      <c r="J6" s="6"/>
      <c r="K6" s="6"/>
      <c r="N6" s="89"/>
      <c r="O6" s="90"/>
    </row>
    <row r="7" spans="1:144" ht="29.25" customHeight="1" thickBot="1" x14ac:dyDescent="0.45">
      <c r="A7" s="111"/>
      <c r="B7" s="112" t="s">
        <v>459</v>
      </c>
      <c r="C7" s="112"/>
      <c r="D7" s="112"/>
      <c r="E7" s="112"/>
      <c r="F7" s="112"/>
      <c r="G7" s="112"/>
      <c r="H7" s="112"/>
      <c r="I7" s="112"/>
      <c r="J7" s="112"/>
      <c r="K7" s="112"/>
      <c r="L7" s="112"/>
      <c r="M7" s="113"/>
      <c r="N7" s="14" t="s">
        <v>12</v>
      </c>
      <c r="O7" s="15"/>
    </row>
    <row r="8" spans="1:144" ht="42" customHeight="1" x14ac:dyDescent="0.5">
      <c r="A8" s="106" t="s">
        <v>632</v>
      </c>
      <c r="B8" s="114" t="s">
        <v>587</v>
      </c>
      <c r="C8" s="114"/>
      <c r="D8" s="114"/>
      <c r="E8" s="114"/>
      <c r="F8" s="114"/>
      <c r="G8" s="114"/>
      <c r="H8" s="114"/>
      <c r="I8" s="114"/>
      <c r="J8" s="114"/>
      <c r="K8" s="114"/>
      <c r="L8" s="114"/>
      <c r="M8" s="114"/>
      <c r="N8" s="43"/>
      <c r="O8" s="43"/>
    </row>
    <row r="9" spans="1:144" ht="30" x14ac:dyDescent="0.4">
      <c r="A9" s="110" t="s">
        <v>602</v>
      </c>
      <c r="B9" s="110"/>
      <c r="C9" s="7"/>
      <c r="D9" s="46"/>
      <c r="E9" s="46"/>
      <c r="F9" s="46"/>
      <c r="G9" s="46"/>
      <c r="H9" s="7"/>
      <c r="I9" s="7"/>
      <c r="J9" s="7"/>
      <c r="K9" s="7"/>
    </row>
    <row r="10" spans="1:144" ht="15.75" customHeight="1" thickBot="1" x14ac:dyDescent="0.45">
      <c r="A10" s="28"/>
      <c r="B10" s="28"/>
    </row>
    <row r="11" spans="1:144" ht="40.5" customHeight="1" x14ac:dyDescent="0.25">
      <c r="C11" s="3"/>
      <c r="D11" s="107" t="s">
        <v>15</v>
      </c>
      <c r="E11" s="108"/>
      <c r="F11" s="108"/>
      <c r="G11" s="109"/>
      <c r="H11" s="3"/>
      <c r="I11" s="3"/>
      <c r="J11" s="3"/>
      <c r="K11" s="3"/>
    </row>
    <row r="12" spans="1:144" s="28" customFormat="1" ht="179.25" customHeight="1" x14ac:dyDescent="0.4">
      <c r="A12" s="83" t="s">
        <v>11</v>
      </c>
      <c r="B12" s="82" t="s">
        <v>342</v>
      </c>
      <c r="C12" s="82" t="s">
        <v>0</v>
      </c>
      <c r="D12" s="84" t="s">
        <v>7</v>
      </c>
      <c r="E12" s="84" t="s">
        <v>8</v>
      </c>
      <c r="F12" s="84" t="s">
        <v>9</v>
      </c>
      <c r="G12" s="84" t="s">
        <v>10</v>
      </c>
      <c r="H12" s="82" t="s">
        <v>5</v>
      </c>
      <c r="I12" s="82" t="s">
        <v>16</v>
      </c>
      <c r="J12" s="82" t="s">
        <v>343</v>
      </c>
      <c r="K12" s="82" t="s">
        <v>341</v>
      </c>
      <c r="L12" s="82" t="s">
        <v>19</v>
      </c>
      <c r="M12" s="82" t="s">
        <v>6</v>
      </c>
      <c r="N12" s="82" t="s">
        <v>1</v>
      </c>
      <c r="O12" s="85" t="s">
        <v>13</v>
      </c>
      <c r="P12" s="59"/>
      <c r="Q12" s="86"/>
      <c r="R12" s="86"/>
      <c r="S12" s="86"/>
      <c r="T12" s="86"/>
      <c r="U12" s="86"/>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row>
    <row r="13" spans="1:144" ht="30" x14ac:dyDescent="0.4">
      <c r="A13" s="4"/>
      <c r="B13" s="17"/>
      <c r="C13" s="17"/>
      <c r="D13" s="18"/>
      <c r="E13" s="18"/>
      <c r="F13" s="18"/>
      <c r="G13" s="18"/>
      <c r="H13" s="92"/>
      <c r="I13" s="19"/>
      <c r="J13" s="19"/>
      <c r="K13" s="19"/>
      <c r="L13" s="17"/>
      <c r="M13" s="17"/>
      <c r="N13" s="19"/>
      <c r="O13" s="4"/>
      <c r="T13" s="57" t="s">
        <v>26</v>
      </c>
      <c r="W13" s="58" t="s">
        <v>23</v>
      </c>
    </row>
    <row r="14" spans="1:144" ht="30" x14ac:dyDescent="0.4">
      <c r="A14" s="26"/>
      <c r="B14" s="22"/>
      <c r="C14" s="22"/>
      <c r="D14" s="23"/>
      <c r="E14" s="23"/>
      <c r="F14" s="23"/>
      <c r="G14" s="23"/>
      <c r="H14" s="93"/>
      <c r="I14" s="25"/>
      <c r="J14" s="25"/>
      <c r="K14" s="25"/>
      <c r="L14" s="22"/>
      <c r="M14" s="22"/>
      <c r="N14" s="25"/>
      <c r="O14" s="26"/>
      <c r="T14" s="57" t="s">
        <v>27</v>
      </c>
      <c r="W14" s="58" t="s">
        <v>24</v>
      </c>
    </row>
    <row r="15" spans="1:144" ht="30" x14ac:dyDescent="0.4">
      <c r="A15" s="16" t="s">
        <v>84</v>
      </c>
      <c r="B15" s="17"/>
      <c r="C15" s="17"/>
      <c r="D15" s="18"/>
      <c r="E15" s="18"/>
      <c r="F15" s="47"/>
      <c r="G15" s="18"/>
      <c r="H15" s="92"/>
      <c r="I15" s="19"/>
      <c r="J15" s="19"/>
      <c r="K15" s="20">
        <f>J16+J17+J18</f>
        <v>10740000</v>
      </c>
      <c r="L15" s="17"/>
      <c r="M15" s="17"/>
      <c r="N15" s="19"/>
      <c r="O15" s="17"/>
      <c r="T15" s="57" t="s">
        <v>28</v>
      </c>
      <c r="W15" s="58" t="s">
        <v>22</v>
      </c>
    </row>
    <row r="16" spans="1:144" ht="30" x14ac:dyDescent="0.4">
      <c r="A16" s="17"/>
      <c r="B16" s="17" t="s">
        <v>344</v>
      </c>
      <c r="C16" s="17" t="s">
        <v>345</v>
      </c>
      <c r="D16" s="18"/>
      <c r="E16" s="18">
        <v>2</v>
      </c>
      <c r="F16" s="47"/>
      <c r="G16" s="18"/>
      <c r="H16" s="92">
        <f>+SUM(Tabla1[[#This Row],[PRIMER TRIMESTRE]:[CUARTO TRIMESTRE]])</f>
        <v>2</v>
      </c>
      <c r="I16" s="21">
        <v>1200000</v>
      </c>
      <c r="J16" s="19">
        <f>+Tabla1[[#This Row],[PRECIO UNITARIO ESTIMADO]]*Tabla1[[#This Row],[CANTIDAD TOTAL]]</f>
        <v>2400000</v>
      </c>
      <c r="K16" s="20"/>
      <c r="L16" s="17" t="s">
        <v>20</v>
      </c>
      <c r="M16" s="17" t="s">
        <v>346</v>
      </c>
      <c r="N16" s="19"/>
      <c r="O16" s="17"/>
      <c r="T16" s="57" t="s">
        <v>29</v>
      </c>
      <c r="W16" s="58" t="s">
        <v>21</v>
      </c>
    </row>
    <row r="17" spans="1:144" ht="30" x14ac:dyDescent="0.4">
      <c r="A17" s="17"/>
      <c r="B17" s="17" t="s">
        <v>347</v>
      </c>
      <c r="C17" s="17" t="s">
        <v>345</v>
      </c>
      <c r="D17" s="18"/>
      <c r="E17" s="18"/>
      <c r="F17" s="47">
        <v>2</v>
      </c>
      <c r="G17" s="18"/>
      <c r="H17" s="92">
        <f>+SUM(Tabla1[[#This Row],[PRIMER TRIMESTRE]:[CUARTO TRIMESTRE]])</f>
        <v>2</v>
      </c>
      <c r="I17" s="21">
        <v>170000</v>
      </c>
      <c r="J17" s="19">
        <f>+Tabla1[[#This Row],[PRECIO UNITARIO ESTIMADO]]*Tabla1[[#This Row],[CANTIDAD TOTAL]]</f>
        <v>340000</v>
      </c>
      <c r="K17" s="19"/>
      <c r="L17" s="17" t="s">
        <v>20</v>
      </c>
      <c r="M17" s="17" t="s">
        <v>346</v>
      </c>
      <c r="N17" s="19"/>
      <c r="O17" s="19"/>
      <c r="T17" s="57" t="s">
        <v>30</v>
      </c>
      <c r="W17" s="58" t="s">
        <v>20</v>
      </c>
    </row>
    <row r="18" spans="1:144" ht="30" x14ac:dyDescent="0.4">
      <c r="A18" s="35"/>
      <c r="B18" s="96" t="s">
        <v>607</v>
      </c>
      <c r="C18" s="96" t="s">
        <v>345</v>
      </c>
      <c r="D18" s="49"/>
      <c r="E18" s="49">
        <v>1</v>
      </c>
      <c r="F18" s="49"/>
      <c r="G18" s="49"/>
      <c r="H18" s="94">
        <f>SUM(Tabla1[[#This Row],[PRIMER TRIMESTRE]:[CUARTO TRIMESTRE]])</f>
        <v>1</v>
      </c>
      <c r="I18" s="19">
        <v>8000000</v>
      </c>
      <c r="J18" s="19">
        <f>Tabla1[[#This Row],[PRECIO UNITARIO ESTIMADO]]*Tabla1[[#This Row],[SEGUNDO TRIMESTRE]]</f>
        <v>8000000</v>
      </c>
      <c r="K18" s="21"/>
      <c r="L18" s="97" t="s">
        <v>624</v>
      </c>
      <c r="M18" s="97" t="s">
        <v>346</v>
      </c>
      <c r="N18" s="96"/>
      <c r="O18" s="42"/>
      <c r="T18" s="57" t="s">
        <v>31</v>
      </c>
      <c r="W18" s="58" t="s">
        <v>17</v>
      </c>
    </row>
    <row r="19" spans="1:144" ht="30" x14ac:dyDescent="0.4">
      <c r="A19" s="98"/>
      <c r="B19" s="64"/>
      <c r="C19" s="64"/>
      <c r="D19" s="76"/>
      <c r="E19" s="76"/>
      <c r="F19" s="76"/>
      <c r="G19" s="76"/>
      <c r="H19" s="69"/>
      <c r="I19" s="51"/>
      <c r="J19" s="51"/>
      <c r="K19" s="77"/>
      <c r="L19" s="34"/>
      <c r="M19" s="34"/>
      <c r="N19" s="64"/>
      <c r="O19" s="65"/>
      <c r="T19" s="57"/>
      <c r="W19" s="58"/>
    </row>
    <row r="20" spans="1:144" ht="30" x14ac:dyDescent="0.4">
      <c r="A20" s="16" t="s">
        <v>66</v>
      </c>
      <c r="B20" s="17"/>
      <c r="C20" s="17"/>
      <c r="D20" s="18"/>
      <c r="E20" s="18"/>
      <c r="F20" s="18"/>
      <c r="G20" s="18"/>
      <c r="H20" s="92"/>
      <c r="I20" s="19"/>
      <c r="J20" s="19"/>
      <c r="K20" s="20">
        <f>+SUM(J21:J25)</f>
        <v>2467150</v>
      </c>
      <c r="L20" s="17"/>
      <c r="M20" s="17"/>
      <c r="N20" s="19"/>
      <c r="O20" s="4"/>
      <c r="T20" s="57" t="s">
        <v>32</v>
      </c>
      <c r="W20" s="58" t="s">
        <v>18</v>
      </c>
    </row>
    <row r="21" spans="1:144" ht="34.5" x14ac:dyDescent="0.4">
      <c r="A21" s="4"/>
      <c r="B21" s="17" t="s">
        <v>348</v>
      </c>
      <c r="C21" s="99" t="s">
        <v>612</v>
      </c>
      <c r="D21" s="18"/>
      <c r="E21" s="18">
        <v>100</v>
      </c>
      <c r="F21" s="18">
        <v>100</v>
      </c>
      <c r="G21" s="18"/>
      <c r="H21" s="92">
        <f>SUM(Tabla1[[#This Row],[PRIMER TRIMESTRE]:[CUARTO TRIMESTRE]])</f>
        <v>200</v>
      </c>
      <c r="I21" s="19">
        <v>100</v>
      </c>
      <c r="J21" s="19">
        <f t="shared" ref="J21:J49" si="0">+H21*I21</f>
        <v>20000</v>
      </c>
      <c r="K21" s="19"/>
      <c r="L21" s="17" t="s">
        <v>18</v>
      </c>
      <c r="M21" s="17" t="s">
        <v>346</v>
      </c>
      <c r="N21" s="19"/>
      <c r="O21" s="4"/>
      <c r="T21" s="57" t="s">
        <v>33</v>
      </c>
    </row>
    <row r="22" spans="1:144" ht="30" x14ac:dyDescent="0.4">
      <c r="A22" s="4"/>
      <c r="B22" s="17" t="s">
        <v>349</v>
      </c>
      <c r="C22" s="17" t="s">
        <v>350</v>
      </c>
      <c r="D22" s="18"/>
      <c r="E22" s="18">
        <v>1</v>
      </c>
      <c r="F22" s="18">
        <v>1</v>
      </c>
      <c r="G22" s="18"/>
      <c r="H22" s="92">
        <f>SUM(Tabla1[[#This Row],[PRIMER TRIMESTRE]:[CUARTO TRIMESTRE]])</f>
        <v>2</v>
      </c>
      <c r="I22" s="19">
        <v>75</v>
      </c>
      <c r="J22" s="19">
        <f t="shared" si="0"/>
        <v>150</v>
      </c>
      <c r="K22" s="19"/>
      <c r="L22" s="17" t="s">
        <v>18</v>
      </c>
      <c r="M22" s="17" t="s">
        <v>346</v>
      </c>
      <c r="N22" s="19"/>
      <c r="O22" s="4"/>
      <c r="T22" s="57" t="s">
        <v>34</v>
      </c>
    </row>
    <row r="23" spans="1:144" s="27" customFormat="1" ht="30" x14ac:dyDescent="0.4">
      <c r="A23" s="17"/>
      <c r="B23" s="17" t="s">
        <v>351</v>
      </c>
      <c r="C23" s="17" t="s">
        <v>521</v>
      </c>
      <c r="D23" s="18"/>
      <c r="E23" s="18">
        <v>50</v>
      </c>
      <c r="F23" s="18">
        <v>50</v>
      </c>
      <c r="G23" s="18">
        <v>50</v>
      </c>
      <c r="H23" s="92">
        <f>SUM(Tabla1[[#This Row],[PRIMER TRIMESTRE]:[CUARTO TRIMESTRE]])</f>
        <v>150</v>
      </c>
      <c r="I23" s="19">
        <v>80</v>
      </c>
      <c r="J23" s="19">
        <f>+H23*I23</f>
        <v>12000</v>
      </c>
      <c r="K23" s="5"/>
      <c r="L23" s="17" t="s">
        <v>18</v>
      </c>
      <c r="M23" s="17" t="s">
        <v>346</v>
      </c>
      <c r="N23" s="5"/>
      <c r="O23" s="4"/>
      <c r="P23" s="56"/>
      <c r="Q23" s="56"/>
      <c r="R23" s="56"/>
      <c r="S23" s="56"/>
      <c r="T23" s="57" t="s">
        <v>35</v>
      </c>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row>
    <row r="24" spans="1:144" s="87" customFormat="1" ht="30" x14ac:dyDescent="0.4">
      <c r="A24" s="17"/>
      <c r="B24" s="17" t="s">
        <v>598</v>
      </c>
      <c r="C24" s="17" t="s">
        <v>345</v>
      </c>
      <c r="D24" s="18"/>
      <c r="E24" s="18">
        <v>20000</v>
      </c>
      <c r="F24" s="18">
        <v>20000</v>
      </c>
      <c r="G24" s="18">
        <v>20000</v>
      </c>
      <c r="H24" s="92">
        <f>SUM(Tabla1[[#This Row],[PRIMER TRIMESTRE]:[CUARTO TRIMESTRE]])</f>
        <v>60000</v>
      </c>
      <c r="I24" s="19">
        <v>40</v>
      </c>
      <c r="J24" s="19">
        <f>+H24*I24</f>
        <v>2400000</v>
      </c>
      <c r="K24" s="19"/>
      <c r="L24" s="17" t="s">
        <v>18</v>
      </c>
      <c r="M24" s="17" t="s">
        <v>346</v>
      </c>
      <c r="N24" s="19"/>
      <c r="O24" s="17"/>
      <c r="P24" s="59"/>
      <c r="Q24" s="59"/>
      <c r="R24" s="59"/>
      <c r="S24" s="59"/>
      <c r="T24" s="60" t="s">
        <v>36</v>
      </c>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row>
    <row r="25" spans="1:144" ht="30" x14ac:dyDescent="0.4">
      <c r="A25" s="17"/>
      <c r="B25" s="17" t="s">
        <v>352</v>
      </c>
      <c r="C25" s="17" t="s">
        <v>345</v>
      </c>
      <c r="D25" s="18"/>
      <c r="E25" s="18"/>
      <c r="F25" s="18">
        <v>1</v>
      </c>
      <c r="G25" s="18"/>
      <c r="H25" s="92">
        <f>SUM(Tabla1[[#This Row],[PRIMER TRIMESTRE]:[CUARTO TRIMESTRE]])</f>
        <v>1</v>
      </c>
      <c r="I25" s="19">
        <v>35000</v>
      </c>
      <c r="J25" s="19">
        <f>+H25*I25</f>
        <v>35000</v>
      </c>
      <c r="K25" s="19"/>
      <c r="L25" s="17" t="s">
        <v>18</v>
      </c>
      <c r="M25" s="17" t="s">
        <v>346</v>
      </c>
      <c r="N25" s="19"/>
      <c r="O25" s="17"/>
      <c r="T25" s="57" t="s">
        <v>37</v>
      </c>
    </row>
    <row r="26" spans="1:144" ht="30" x14ac:dyDescent="0.4">
      <c r="A26" s="26"/>
      <c r="B26" s="22"/>
      <c r="C26" s="22"/>
      <c r="D26" s="23"/>
      <c r="E26" s="23"/>
      <c r="F26" s="23"/>
      <c r="G26" s="23"/>
      <c r="H26" s="93"/>
      <c r="I26" s="25"/>
      <c r="J26" s="25"/>
      <c r="K26" s="25"/>
      <c r="L26" s="22"/>
      <c r="M26" s="22"/>
      <c r="N26" s="25"/>
      <c r="O26" s="26"/>
      <c r="T26" s="57" t="s">
        <v>38</v>
      </c>
    </row>
    <row r="27" spans="1:144" ht="30" x14ac:dyDescent="0.4">
      <c r="A27" s="16" t="s">
        <v>87</v>
      </c>
      <c r="B27" s="17"/>
      <c r="C27" s="17"/>
      <c r="D27" s="18"/>
      <c r="E27" s="18"/>
      <c r="F27" s="18"/>
      <c r="G27" s="18"/>
      <c r="H27" s="92"/>
      <c r="I27" s="19"/>
      <c r="J27" s="19"/>
      <c r="K27" s="20">
        <f>J28+J29+J30+J31+J32+J33</f>
        <v>316840</v>
      </c>
      <c r="L27" s="17"/>
      <c r="M27" s="17"/>
      <c r="N27" s="19"/>
      <c r="O27" s="4"/>
      <c r="T27" s="57" t="s">
        <v>39</v>
      </c>
    </row>
    <row r="28" spans="1:144" ht="30" x14ac:dyDescent="0.4">
      <c r="A28" s="17"/>
      <c r="B28" s="17" t="s">
        <v>353</v>
      </c>
      <c r="C28" s="17" t="s">
        <v>345</v>
      </c>
      <c r="D28" s="18"/>
      <c r="E28" s="18"/>
      <c r="F28" s="18">
        <v>1</v>
      </c>
      <c r="G28" s="18">
        <v>1</v>
      </c>
      <c r="H28" s="92">
        <f>SUM(Tabla1[[#This Row],[PRIMER TRIMESTRE]:[CUARTO TRIMESTRE]])</f>
        <v>2</v>
      </c>
      <c r="I28" s="19">
        <v>80000</v>
      </c>
      <c r="J28" s="19">
        <f t="shared" si="0"/>
        <v>160000</v>
      </c>
      <c r="K28" s="19"/>
      <c r="L28" s="17" t="s">
        <v>18</v>
      </c>
      <c r="M28" s="17" t="s">
        <v>346</v>
      </c>
      <c r="N28" s="19"/>
      <c r="O28" s="4"/>
      <c r="T28" s="57" t="s">
        <v>40</v>
      </c>
    </row>
    <row r="29" spans="1:144" ht="30" x14ac:dyDescent="0.4">
      <c r="A29" s="17"/>
      <c r="B29" s="17" t="s">
        <v>354</v>
      </c>
      <c r="C29" s="17" t="s">
        <v>456</v>
      </c>
      <c r="D29" s="18"/>
      <c r="E29" s="18">
        <v>1</v>
      </c>
      <c r="F29" s="18"/>
      <c r="G29" s="18">
        <v>1</v>
      </c>
      <c r="H29" s="92">
        <f>SUM(Tabla1[[#This Row],[PRIMER TRIMESTRE]:[CUARTO TRIMESTRE]])</f>
        <v>2</v>
      </c>
      <c r="I29" s="19">
        <v>5000</v>
      </c>
      <c r="J29" s="19">
        <f t="shared" si="0"/>
        <v>10000</v>
      </c>
      <c r="K29" s="19"/>
      <c r="L29" s="17" t="s">
        <v>18</v>
      </c>
      <c r="M29" s="17" t="s">
        <v>346</v>
      </c>
      <c r="N29" s="19"/>
      <c r="O29" s="4"/>
      <c r="T29" s="57" t="s">
        <v>41</v>
      </c>
    </row>
    <row r="30" spans="1:144" ht="30" x14ac:dyDescent="0.4">
      <c r="A30" s="17"/>
      <c r="B30" s="17" t="s">
        <v>571</v>
      </c>
      <c r="C30" s="17" t="s">
        <v>456</v>
      </c>
      <c r="D30" s="18">
        <v>1</v>
      </c>
      <c r="E30" s="18">
        <v>1</v>
      </c>
      <c r="F30" s="18">
        <v>1</v>
      </c>
      <c r="G30" s="18">
        <v>1</v>
      </c>
      <c r="H30" s="92">
        <f>SUM(Tabla1[[#This Row],[PRIMER TRIMESTRE]:[CUARTO TRIMESTRE]])</f>
        <v>4</v>
      </c>
      <c r="I30" s="19">
        <v>12000</v>
      </c>
      <c r="J30" s="19">
        <f t="shared" si="0"/>
        <v>48000</v>
      </c>
      <c r="K30" s="19"/>
      <c r="L30" s="17" t="s">
        <v>18</v>
      </c>
      <c r="M30" s="17" t="s">
        <v>346</v>
      </c>
      <c r="N30" s="19"/>
      <c r="O30" s="4"/>
      <c r="T30" s="57" t="s">
        <v>42</v>
      </c>
    </row>
    <row r="31" spans="1:144" s="27" customFormat="1" ht="30" x14ac:dyDescent="0.4">
      <c r="A31" s="17"/>
      <c r="B31" s="17" t="s">
        <v>355</v>
      </c>
      <c r="C31" s="17" t="s">
        <v>345</v>
      </c>
      <c r="D31" s="18">
        <v>2</v>
      </c>
      <c r="E31" s="18"/>
      <c r="F31" s="18">
        <v>2</v>
      </c>
      <c r="G31" s="18">
        <v>3</v>
      </c>
      <c r="H31" s="92">
        <f>SUM(Tabla1[[#This Row],[PRIMER TRIMESTRE]:[CUARTO TRIMESTRE]])</f>
        <v>7</v>
      </c>
      <c r="I31" s="19">
        <v>7000</v>
      </c>
      <c r="J31" s="19">
        <f t="shared" si="0"/>
        <v>49000</v>
      </c>
      <c r="K31" s="19"/>
      <c r="L31" s="17" t="s">
        <v>18</v>
      </c>
      <c r="M31" s="17" t="s">
        <v>346</v>
      </c>
      <c r="N31" s="19"/>
      <c r="O31" s="4"/>
      <c r="P31" s="56"/>
      <c r="Q31" s="56"/>
      <c r="R31" s="56"/>
      <c r="S31" s="56"/>
      <c r="T31" s="57" t="s">
        <v>43</v>
      </c>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s="34" customFormat="1" ht="30" x14ac:dyDescent="0.4">
      <c r="A32" s="17"/>
      <c r="B32" s="17" t="s">
        <v>610</v>
      </c>
      <c r="C32" s="17" t="s">
        <v>345</v>
      </c>
      <c r="D32" s="18">
        <v>5</v>
      </c>
      <c r="E32" s="18">
        <v>5</v>
      </c>
      <c r="F32" s="18">
        <v>5</v>
      </c>
      <c r="G32" s="18">
        <v>5</v>
      </c>
      <c r="H32" s="92">
        <f>SUM(Tabla1[[#This Row],[PRIMER TRIMESTRE]:[CUARTO TRIMESTRE]])</f>
        <v>20</v>
      </c>
      <c r="I32" s="19">
        <v>2212</v>
      </c>
      <c r="J32" s="19">
        <f>+H32*I32</f>
        <v>44240</v>
      </c>
      <c r="K32" s="19"/>
      <c r="L32" s="17" t="s">
        <v>18</v>
      </c>
      <c r="M32" s="97" t="s">
        <v>346</v>
      </c>
      <c r="N32" s="19"/>
      <c r="O32" s="17"/>
      <c r="P32" s="59"/>
      <c r="Q32" s="59"/>
      <c r="R32" s="59"/>
      <c r="S32" s="59"/>
      <c r="T32" s="60"/>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row>
    <row r="33" spans="1:144" s="34" customFormat="1" ht="30" x14ac:dyDescent="0.4">
      <c r="A33" s="17"/>
      <c r="B33" s="17" t="s">
        <v>611</v>
      </c>
      <c r="C33" s="17" t="s">
        <v>456</v>
      </c>
      <c r="D33" s="18">
        <v>1</v>
      </c>
      <c r="E33" s="18">
        <v>1</v>
      </c>
      <c r="F33" s="18">
        <v>1</v>
      </c>
      <c r="G33" s="18">
        <v>1</v>
      </c>
      <c r="H33" s="92">
        <f>SUM(Tabla1[[#This Row],[PRIMER TRIMESTRE]:[CUARTO TRIMESTRE]])</f>
        <v>4</v>
      </c>
      <c r="I33" s="19">
        <v>1400</v>
      </c>
      <c r="J33" s="19">
        <f>+H33*I33</f>
        <v>5600</v>
      </c>
      <c r="K33" s="19"/>
      <c r="L33" s="17" t="s">
        <v>18</v>
      </c>
      <c r="M33" s="97" t="s">
        <v>346</v>
      </c>
      <c r="N33" s="19"/>
      <c r="O33" s="17"/>
      <c r="P33" s="59"/>
      <c r="Q33" s="59"/>
      <c r="R33" s="59"/>
      <c r="S33" s="59"/>
      <c r="T33" s="60"/>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row>
    <row r="34" spans="1:144" ht="30" x14ac:dyDescent="0.4">
      <c r="A34" s="22"/>
      <c r="B34" s="22"/>
      <c r="C34" s="22"/>
      <c r="D34" s="23"/>
      <c r="E34" s="23"/>
      <c r="F34" s="23"/>
      <c r="G34" s="23"/>
      <c r="H34" s="93"/>
      <c r="I34" s="25"/>
      <c r="J34" s="25"/>
      <c r="K34" s="25"/>
      <c r="L34" s="22"/>
      <c r="M34" s="22"/>
      <c r="N34" s="25"/>
      <c r="O34" s="26"/>
      <c r="T34" s="57" t="s">
        <v>44</v>
      </c>
    </row>
    <row r="35" spans="1:144" ht="30" x14ac:dyDescent="0.4">
      <c r="A35" s="16" t="s">
        <v>294</v>
      </c>
      <c r="B35" s="17"/>
      <c r="C35" s="17"/>
      <c r="D35" s="18"/>
      <c r="E35" s="18"/>
      <c r="F35" s="18"/>
      <c r="G35" s="18"/>
      <c r="H35" s="92"/>
      <c r="I35" s="19"/>
      <c r="J35" s="19"/>
      <c r="K35" s="20">
        <f>+SUM(J36:J39)</f>
        <v>764000</v>
      </c>
      <c r="L35" s="17"/>
      <c r="M35" s="17"/>
      <c r="N35" s="19"/>
      <c r="O35" s="4"/>
      <c r="T35" s="57" t="s">
        <v>45</v>
      </c>
    </row>
    <row r="36" spans="1:144" ht="30" x14ac:dyDescent="0.4">
      <c r="A36" s="17"/>
      <c r="B36" s="17" t="s">
        <v>356</v>
      </c>
      <c r="C36" s="17" t="s">
        <v>456</v>
      </c>
      <c r="D36" s="18">
        <v>1</v>
      </c>
      <c r="E36" s="18">
        <v>1</v>
      </c>
      <c r="F36" s="18">
        <v>1</v>
      </c>
      <c r="G36" s="18">
        <v>1</v>
      </c>
      <c r="H36" s="92">
        <f>SUM(Tabla1[[#This Row],[PRIMER TRIMESTRE]:[CUARTO TRIMESTRE]])</f>
        <v>4</v>
      </c>
      <c r="I36" s="19">
        <v>160000</v>
      </c>
      <c r="J36" s="19">
        <f t="shared" si="0"/>
        <v>640000</v>
      </c>
      <c r="K36" s="19"/>
      <c r="L36" s="17" t="s">
        <v>17</v>
      </c>
      <c r="M36" s="17" t="s">
        <v>346</v>
      </c>
      <c r="N36" s="19"/>
      <c r="O36" s="4"/>
      <c r="T36" s="57" t="s">
        <v>46</v>
      </c>
    </row>
    <row r="37" spans="1:144" ht="30" x14ac:dyDescent="0.4">
      <c r="A37" s="17"/>
      <c r="B37" s="17" t="s">
        <v>357</v>
      </c>
      <c r="C37" s="17" t="s">
        <v>456</v>
      </c>
      <c r="D37" s="18">
        <v>1</v>
      </c>
      <c r="E37" s="18">
        <v>1</v>
      </c>
      <c r="F37" s="18">
        <v>1</v>
      </c>
      <c r="G37" s="18">
        <v>1</v>
      </c>
      <c r="H37" s="92">
        <f>SUM(Tabla1[[#This Row],[PRIMER TRIMESTRE]:[CUARTO TRIMESTRE]])</f>
        <v>4</v>
      </c>
      <c r="I37" s="19">
        <v>17000</v>
      </c>
      <c r="J37" s="19">
        <f t="shared" si="0"/>
        <v>68000</v>
      </c>
      <c r="K37" s="19"/>
      <c r="L37" s="17" t="s">
        <v>18</v>
      </c>
      <c r="M37" s="17" t="s">
        <v>346</v>
      </c>
      <c r="N37" s="19"/>
      <c r="O37" s="4"/>
      <c r="T37" s="57" t="s">
        <v>47</v>
      </c>
    </row>
    <row r="38" spans="1:144" ht="30" x14ac:dyDescent="0.4">
      <c r="A38" s="17"/>
      <c r="B38" s="17" t="s">
        <v>455</v>
      </c>
      <c r="C38" s="17" t="s">
        <v>456</v>
      </c>
      <c r="D38" s="18">
        <v>1</v>
      </c>
      <c r="E38" s="18">
        <v>1</v>
      </c>
      <c r="F38" s="18">
        <v>1</v>
      </c>
      <c r="G38" s="18">
        <v>1</v>
      </c>
      <c r="H38" s="92">
        <f>SUM(Tabla1[[#This Row],[PRIMER TRIMESTRE]:[CUARTO TRIMESTRE]])</f>
        <v>4</v>
      </c>
      <c r="I38" s="19">
        <v>7000</v>
      </c>
      <c r="J38" s="19">
        <f t="shared" si="0"/>
        <v>28000</v>
      </c>
      <c r="K38" s="19"/>
      <c r="L38" s="17" t="s">
        <v>18</v>
      </c>
      <c r="M38" s="17" t="s">
        <v>346</v>
      </c>
      <c r="N38" s="19"/>
      <c r="O38" s="4"/>
      <c r="T38" s="57" t="s">
        <v>48</v>
      </c>
    </row>
    <row r="39" spans="1:144" s="27" customFormat="1" ht="30" x14ac:dyDescent="0.4">
      <c r="A39" s="17"/>
      <c r="B39" s="17" t="s">
        <v>358</v>
      </c>
      <c r="C39" s="17" t="s">
        <v>456</v>
      </c>
      <c r="D39" s="18">
        <v>1</v>
      </c>
      <c r="E39" s="18">
        <v>1</v>
      </c>
      <c r="F39" s="18">
        <v>1</v>
      </c>
      <c r="G39" s="18">
        <v>1</v>
      </c>
      <c r="H39" s="92">
        <f>SUM(Tabla1[[#This Row],[PRIMER TRIMESTRE]:[CUARTO TRIMESTRE]])</f>
        <v>4</v>
      </c>
      <c r="I39" s="19">
        <v>7000</v>
      </c>
      <c r="J39" s="19">
        <f t="shared" si="0"/>
        <v>28000</v>
      </c>
      <c r="K39" s="19"/>
      <c r="L39" s="17" t="s">
        <v>18</v>
      </c>
      <c r="M39" s="17" t="s">
        <v>346</v>
      </c>
      <c r="N39" s="19"/>
      <c r="O39" s="4"/>
      <c r="P39" s="56"/>
      <c r="Q39" s="56"/>
      <c r="R39" s="56"/>
      <c r="S39" s="56"/>
      <c r="T39" s="57" t="s">
        <v>49</v>
      </c>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1:144" ht="30" x14ac:dyDescent="0.4">
      <c r="A40" s="22"/>
      <c r="B40" s="22"/>
      <c r="C40" s="22"/>
      <c r="D40" s="23"/>
      <c r="E40" s="23"/>
      <c r="F40" s="23"/>
      <c r="G40" s="23"/>
      <c r="H40" s="93"/>
      <c r="I40" s="25"/>
      <c r="J40" s="25"/>
      <c r="K40" s="25"/>
      <c r="L40" s="22"/>
      <c r="M40" s="22"/>
      <c r="N40" s="25"/>
      <c r="O40" s="26"/>
      <c r="T40" s="57" t="s">
        <v>50</v>
      </c>
    </row>
    <row r="41" spans="1:144" ht="30" x14ac:dyDescent="0.4">
      <c r="A41" s="16" t="s">
        <v>140</v>
      </c>
      <c r="B41" s="17"/>
      <c r="C41" s="17"/>
      <c r="D41" s="18"/>
      <c r="E41" s="18"/>
      <c r="F41" s="18"/>
      <c r="G41" s="18"/>
      <c r="H41" s="92"/>
      <c r="I41" s="19"/>
      <c r="J41" s="19"/>
      <c r="K41" s="20">
        <f>+SUM(J42:J45)</f>
        <v>72200</v>
      </c>
      <c r="L41" s="17"/>
      <c r="M41" s="17"/>
      <c r="N41" s="19"/>
      <c r="O41" s="4"/>
      <c r="T41" s="57" t="s">
        <v>51</v>
      </c>
    </row>
    <row r="42" spans="1:144" ht="30" x14ac:dyDescent="0.4">
      <c r="A42" s="17"/>
      <c r="B42" s="17" t="s">
        <v>359</v>
      </c>
      <c r="C42" s="17" t="s">
        <v>345</v>
      </c>
      <c r="D42" s="18">
        <v>10</v>
      </c>
      <c r="E42" s="18">
        <v>15</v>
      </c>
      <c r="F42" s="18">
        <v>10</v>
      </c>
      <c r="G42" s="18">
        <v>15</v>
      </c>
      <c r="H42" s="92">
        <f>SUM(Tabla1[[#This Row],[PRIMER TRIMESTRE]:[CUARTO TRIMESTRE]])</f>
        <v>50</v>
      </c>
      <c r="I42" s="19">
        <v>100</v>
      </c>
      <c r="J42" s="19">
        <f t="shared" si="0"/>
        <v>5000</v>
      </c>
      <c r="K42" s="19"/>
      <c r="L42" s="17" t="s">
        <v>18</v>
      </c>
      <c r="M42" s="17" t="s">
        <v>346</v>
      </c>
      <c r="N42" s="19"/>
      <c r="O42" s="4"/>
      <c r="T42" s="57" t="s">
        <v>52</v>
      </c>
    </row>
    <row r="43" spans="1:144" ht="30" x14ac:dyDescent="0.4">
      <c r="A43" s="17"/>
      <c r="B43" s="17" t="s">
        <v>360</v>
      </c>
      <c r="C43" s="17" t="s">
        <v>345</v>
      </c>
      <c r="D43" s="18">
        <v>5</v>
      </c>
      <c r="E43" s="18">
        <v>5</v>
      </c>
      <c r="F43" s="18">
        <v>5</v>
      </c>
      <c r="G43" s="18">
        <v>5</v>
      </c>
      <c r="H43" s="92">
        <f>SUM(Tabla1[[#This Row],[PRIMER TRIMESTRE]:[CUARTO TRIMESTRE]])</f>
        <v>20</v>
      </c>
      <c r="I43" s="19">
        <v>1000</v>
      </c>
      <c r="J43" s="19">
        <f t="shared" si="0"/>
        <v>20000</v>
      </c>
      <c r="K43" s="19"/>
      <c r="L43" s="17" t="s">
        <v>18</v>
      </c>
      <c r="M43" s="17" t="s">
        <v>346</v>
      </c>
      <c r="N43" s="19"/>
      <c r="O43" s="4"/>
      <c r="T43" s="57" t="s">
        <v>53</v>
      </c>
    </row>
    <row r="44" spans="1:144" ht="30" x14ac:dyDescent="0.4">
      <c r="A44" s="17"/>
      <c r="B44" s="17" t="s">
        <v>361</v>
      </c>
      <c r="C44" s="17" t="s">
        <v>345</v>
      </c>
      <c r="D44" s="18">
        <v>12</v>
      </c>
      <c r="E44" s="18">
        <v>12</v>
      </c>
      <c r="F44" s="18">
        <v>12</v>
      </c>
      <c r="G44" s="18">
        <v>12</v>
      </c>
      <c r="H44" s="92">
        <f>SUM(Tabla1[[#This Row],[PRIMER TRIMESTRE]:[CUARTO TRIMESTRE]])</f>
        <v>48</v>
      </c>
      <c r="I44" s="19">
        <v>400</v>
      </c>
      <c r="J44" s="19">
        <f t="shared" si="0"/>
        <v>19200</v>
      </c>
      <c r="K44" s="19"/>
      <c r="L44" s="17" t="s">
        <v>18</v>
      </c>
      <c r="M44" s="17" t="s">
        <v>346</v>
      </c>
      <c r="N44" s="19"/>
      <c r="O44" s="4"/>
      <c r="T44" s="57" t="s">
        <v>54</v>
      </c>
    </row>
    <row r="45" spans="1:144" s="27" customFormat="1" ht="30" x14ac:dyDescent="0.4">
      <c r="A45" s="17"/>
      <c r="B45" s="17" t="s">
        <v>362</v>
      </c>
      <c r="C45" s="17" t="s">
        <v>456</v>
      </c>
      <c r="D45" s="18">
        <v>1</v>
      </c>
      <c r="E45" s="18">
        <v>1</v>
      </c>
      <c r="F45" s="18">
        <v>1</v>
      </c>
      <c r="G45" s="18">
        <v>1</v>
      </c>
      <c r="H45" s="92">
        <f>SUM(Tabla1[[#This Row],[PRIMER TRIMESTRE]:[CUARTO TRIMESTRE]])</f>
        <v>4</v>
      </c>
      <c r="I45" s="19">
        <v>7000</v>
      </c>
      <c r="J45" s="19">
        <f t="shared" si="0"/>
        <v>28000</v>
      </c>
      <c r="K45" s="19"/>
      <c r="L45" s="17" t="s">
        <v>18</v>
      </c>
      <c r="M45" s="17" t="s">
        <v>346</v>
      </c>
      <c r="N45" s="19"/>
      <c r="O45" s="4"/>
      <c r="P45" s="56"/>
      <c r="Q45" s="56"/>
      <c r="R45" s="56"/>
      <c r="S45" s="56"/>
      <c r="T45" s="57" t="s">
        <v>55</v>
      </c>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1:144" ht="22.5" customHeight="1" x14ac:dyDescent="0.4">
      <c r="A46" s="22"/>
      <c r="B46" s="22"/>
      <c r="C46" s="22"/>
      <c r="D46" s="23"/>
      <c r="E46" s="23"/>
      <c r="F46" s="23"/>
      <c r="G46" s="23"/>
      <c r="H46" s="93"/>
      <c r="I46" s="25"/>
      <c r="J46" s="25"/>
      <c r="K46" s="25"/>
      <c r="L46" s="22"/>
      <c r="M46" s="22"/>
      <c r="N46" s="25"/>
      <c r="O46" s="26"/>
      <c r="T46" s="57" t="s">
        <v>56</v>
      </c>
    </row>
    <row r="47" spans="1:144" ht="30" x14ac:dyDescent="0.4">
      <c r="A47" s="16" t="s">
        <v>142</v>
      </c>
      <c r="B47" s="17"/>
      <c r="C47" s="17"/>
      <c r="D47" s="18"/>
      <c r="E47" s="18"/>
      <c r="F47" s="18"/>
      <c r="G47" s="18"/>
      <c r="H47" s="92"/>
      <c r="I47" s="19"/>
      <c r="J47" s="19"/>
      <c r="K47" s="20">
        <f>J48+J49+J50+J51+J52+J53+J55+J54+J56+J57+J58+J59</f>
        <v>170570</v>
      </c>
      <c r="L47" s="17"/>
      <c r="M47" s="17"/>
      <c r="N47" s="19"/>
      <c r="O47" s="4"/>
      <c r="T47" s="57" t="s">
        <v>57</v>
      </c>
    </row>
    <row r="48" spans="1:144" ht="30" x14ac:dyDescent="0.4">
      <c r="A48" s="17"/>
      <c r="B48" s="17" t="s">
        <v>363</v>
      </c>
      <c r="C48" s="17" t="s">
        <v>345</v>
      </c>
      <c r="D48" s="18">
        <v>10</v>
      </c>
      <c r="E48" s="18">
        <v>12</v>
      </c>
      <c r="F48" s="18">
        <v>12</v>
      </c>
      <c r="G48" s="18">
        <v>12</v>
      </c>
      <c r="H48" s="92">
        <f>SUM(Tabla1[[#This Row],[PRIMER TRIMESTRE]:[CUARTO TRIMESTRE]])</f>
        <v>46</v>
      </c>
      <c r="I48" s="19">
        <v>45</v>
      </c>
      <c r="J48" s="19">
        <f t="shared" si="0"/>
        <v>2070</v>
      </c>
      <c r="K48" s="19"/>
      <c r="L48" s="17" t="s">
        <v>18</v>
      </c>
      <c r="M48" s="17" t="s">
        <v>346</v>
      </c>
      <c r="N48" s="19"/>
      <c r="O48" s="4"/>
      <c r="T48" s="57" t="s">
        <v>58</v>
      </c>
    </row>
    <row r="49" spans="1:144" ht="30" x14ac:dyDescent="0.4">
      <c r="A49" s="17"/>
      <c r="B49" s="17" t="s">
        <v>364</v>
      </c>
      <c r="C49" s="17" t="s">
        <v>345</v>
      </c>
      <c r="D49" s="18">
        <v>5</v>
      </c>
      <c r="E49" s="18">
        <v>5</v>
      </c>
      <c r="F49" s="18">
        <v>5</v>
      </c>
      <c r="G49" s="18">
        <v>5</v>
      </c>
      <c r="H49" s="92">
        <f>SUM(Tabla1[[#This Row],[PRIMER TRIMESTRE]:[CUARTO TRIMESTRE]])</f>
        <v>20</v>
      </c>
      <c r="I49" s="19">
        <v>85</v>
      </c>
      <c r="J49" s="19">
        <f t="shared" si="0"/>
        <v>1700</v>
      </c>
      <c r="K49" s="19"/>
      <c r="L49" s="17" t="s">
        <v>18</v>
      </c>
      <c r="M49" s="17" t="s">
        <v>346</v>
      </c>
      <c r="N49" s="19"/>
      <c r="O49" s="4"/>
      <c r="T49" s="57" t="s">
        <v>59</v>
      </c>
    </row>
    <row r="50" spans="1:144" s="79" customFormat="1" ht="30" x14ac:dyDescent="0.4">
      <c r="A50" s="17"/>
      <c r="B50" s="17" t="s">
        <v>365</v>
      </c>
      <c r="C50" s="17" t="s">
        <v>345</v>
      </c>
      <c r="D50" s="18">
        <v>1</v>
      </c>
      <c r="E50" s="18">
        <v>2</v>
      </c>
      <c r="F50" s="18">
        <v>2</v>
      </c>
      <c r="G50" s="18"/>
      <c r="H50" s="92">
        <f>SUM(Tabla1[[#This Row],[PRIMER TRIMESTRE]:[CUARTO TRIMESTRE]])</f>
        <v>5</v>
      </c>
      <c r="I50" s="19">
        <v>4000</v>
      </c>
      <c r="J50" s="19">
        <f t="shared" ref="J50:J58" si="1">+H50*I50</f>
        <v>20000</v>
      </c>
      <c r="K50" s="19"/>
      <c r="L50" s="17" t="s">
        <v>18</v>
      </c>
      <c r="M50" s="17" t="s">
        <v>346</v>
      </c>
      <c r="N50" s="19"/>
      <c r="O50" s="4"/>
      <c r="P50" s="59"/>
      <c r="Q50" s="59"/>
      <c r="R50" s="59"/>
      <c r="S50" s="59"/>
      <c r="T50" s="60" t="s">
        <v>60</v>
      </c>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row>
    <row r="51" spans="1:144" ht="30" x14ac:dyDescent="0.4">
      <c r="A51" s="17"/>
      <c r="B51" s="17" t="s">
        <v>596</v>
      </c>
      <c r="C51" s="17" t="s">
        <v>345</v>
      </c>
      <c r="D51" s="18"/>
      <c r="E51" s="18"/>
      <c r="F51" s="18">
        <v>3</v>
      </c>
      <c r="G51" s="18"/>
      <c r="H51" s="92">
        <f>SUM(Tabla1[[#This Row],[PRIMER TRIMESTRE]:[CUARTO TRIMESTRE]])</f>
        <v>3</v>
      </c>
      <c r="I51" s="19">
        <v>10000</v>
      </c>
      <c r="J51" s="19">
        <f t="shared" si="1"/>
        <v>30000</v>
      </c>
      <c r="K51" s="19"/>
      <c r="L51" s="17" t="s">
        <v>18</v>
      </c>
      <c r="M51" s="17" t="s">
        <v>346</v>
      </c>
      <c r="N51" s="19"/>
      <c r="O51" s="17"/>
      <c r="T51" s="57" t="s">
        <v>61</v>
      </c>
    </row>
    <row r="52" spans="1:144" ht="30" x14ac:dyDescent="0.4">
      <c r="A52" s="17"/>
      <c r="B52" s="17" t="s">
        <v>366</v>
      </c>
      <c r="C52" s="17" t="s">
        <v>345</v>
      </c>
      <c r="D52" s="18">
        <v>1</v>
      </c>
      <c r="E52" s="18">
        <v>2</v>
      </c>
      <c r="F52" s="18">
        <v>1</v>
      </c>
      <c r="G52" s="18"/>
      <c r="H52" s="92">
        <f>SUM(Tabla1[[#This Row],[PRIMER TRIMESTRE]:[CUARTO TRIMESTRE]])</f>
        <v>4</v>
      </c>
      <c r="I52" s="19">
        <v>1500</v>
      </c>
      <c r="J52" s="19">
        <f t="shared" si="1"/>
        <v>6000</v>
      </c>
      <c r="K52" s="19"/>
      <c r="L52" s="17" t="s">
        <v>18</v>
      </c>
      <c r="M52" s="17" t="s">
        <v>346</v>
      </c>
      <c r="N52" s="19"/>
      <c r="O52" s="4"/>
      <c r="T52" s="57" t="s">
        <v>62</v>
      </c>
    </row>
    <row r="53" spans="1:144" ht="30" x14ac:dyDescent="0.4">
      <c r="A53" s="17"/>
      <c r="B53" s="17" t="s">
        <v>367</v>
      </c>
      <c r="C53" s="17" t="s">
        <v>345</v>
      </c>
      <c r="D53" s="18"/>
      <c r="E53" s="18">
        <v>1</v>
      </c>
      <c r="F53" s="18">
        <v>2</v>
      </c>
      <c r="G53" s="18">
        <v>2</v>
      </c>
      <c r="H53" s="92">
        <f>SUM(Tabla1[[#This Row],[PRIMER TRIMESTRE]:[CUARTO TRIMESTRE]])</f>
        <v>5</v>
      </c>
      <c r="I53" s="19">
        <v>6000</v>
      </c>
      <c r="J53" s="19">
        <f t="shared" si="1"/>
        <v>30000</v>
      </c>
      <c r="K53" s="19"/>
      <c r="L53" s="17" t="s">
        <v>18</v>
      </c>
      <c r="M53" s="17" t="s">
        <v>346</v>
      </c>
      <c r="N53" s="19"/>
      <c r="O53" s="4"/>
      <c r="T53" s="57" t="s">
        <v>63</v>
      </c>
    </row>
    <row r="54" spans="1:144" ht="30" x14ac:dyDescent="0.4">
      <c r="A54" s="17"/>
      <c r="B54" s="17" t="s">
        <v>368</v>
      </c>
      <c r="C54" s="17" t="s">
        <v>345</v>
      </c>
      <c r="D54" s="18"/>
      <c r="E54" s="18">
        <v>1</v>
      </c>
      <c r="F54" s="18">
        <v>1</v>
      </c>
      <c r="G54" s="18"/>
      <c r="H54" s="92">
        <f>SUM(Tabla1[[#This Row],[PRIMER TRIMESTRE]:[CUARTO TRIMESTRE]])</f>
        <v>2</v>
      </c>
      <c r="I54" s="19">
        <v>8500</v>
      </c>
      <c r="J54" s="19">
        <f t="shared" si="1"/>
        <v>17000</v>
      </c>
      <c r="K54" s="19"/>
      <c r="L54" s="17" t="s">
        <v>18</v>
      </c>
      <c r="M54" s="17" t="s">
        <v>346</v>
      </c>
      <c r="N54" s="19"/>
      <c r="O54" s="4"/>
      <c r="T54" s="57" t="s">
        <v>64</v>
      </c>
    </row>
    <row r="55" spans="1:144" ht="30" x14ac:dyDescent="0.4">
      <c r="A55" s="17"/>
      <c r="B55" s="17" t="s">
        <v>475</v>
      </c>
      <c r="C55" s="17" t="s">
        <v>345</v>
      </c>
      <c r="D55" s="18"/>
      <c r="E55" s="18">
        <v>2</v>
      </c>
      <c r="F55" s="18">
        <v>3</v>
      </c>
      <c r="G55" s="18">
        <v>1</v>
      </c>
      <c r="H55" s="92">
        <f>SUM(Tabla1[[#This Row],[PRIMER TRIMESTRE]:[CUARTO TRIMESTRE]])</f>
        <v>6</v>
      </c>
      <c r="I55" s="19">
        <v>3500</v>
      </c>
      <c r="J55" s="19">
        <f t="shared" si="1"/>
        <v>21000</v>
      </c>
      <c r="K55" s="19"/>
      <c r="L55" s="17" t="s">
        <v>18</v>
      </c>
      <c r="M55" s="17" t="s">
        <v>346</v>
      </c>
      <c r="N55" s="19"/>
      <c r="O55" s="4"/>
      <c r="T55" s="57" t="s">
        <v>65</v>
      </c>
    </row>
    <row r="56" spans="1:144" ht="30" x14ac:dyDescent="0.4">
      <c r="A56" s="17"/>
      <c r="B56" s="17" t="s">
        <v>369</v>
      </c>
      <c r="C56" s="17" t="s">
        <v>345</v>
      </c>
      <c r="D56" s="18"/>
      <c r="E56" s="18">
        <v>1</v>
      </c>
      <c r="F56" s="18"/>
      <c r="G56" s="18">
        <v>1</v>
      </c>
      <c r="H56" s="92">
        <f>SUM(Tabla1[[#This Row],[PRIMER TRIMESTRE]:[CUARTO TRIMESTRE]])</f>
        <v>2</v>
      </c>
      <c r="I56" s="19">
        <v>10000</v>
      </c>
      <c r="J56" s="19">
        <f t="shared" si="1"/>
        <v>20000</v>
      </c>
      <c r="K56" s="19"/>
      <c r="L56" s="17" t="s">
        <v>18</v>
      </c>
      <c r="M56" s="17" t="s">
        <v>346</v>
      </c>
      <c r="N56" s="19"/>
      <c r="O56" s="4"/>
      <c r="T56" s="57" t="s">
        <v>66</v>
      </c>
    </row>
    <row r="57" spans="1:144" ht="30" x14ac:dyDescent="0.4">
      <c r="A57" s="17"/>
      <c r="B57" s="17" t="s">
        <v>490</v>
      </c>
      <c r="C57" s="17" t="s">
        <v>345</v>
      </c>
      <c r="D57" s="18">
        <v>1</v>
      </c>
      <c r="E57" s="18">
        <v>2</v>
      </c>
      <c r="F57" s="18">
        <v>4</v>
      </c>
      <c r="G57" s="18">
        <v>1</v>
      </c>
      <c r="H57" s="92">
        <f>SUM(Tabla1[[#This Row],[PRIMER TRIMESTRE]:[CUARTO TRIMESTRE]])</f>
        <v>8</v>
      </c>
      <c r="I57" s="19">
        <v>800</v>
      </c>
      <c r="J57" s="19">
        <f t="shared" si="1"/>
        <v>6400</v>
      </c>
      <c r="K57" s="19"/>
      <c r="L57" s="17" t="s">
        <v>18</v>
      </c>
      <c r="M57" s="17" t="s">
        <v>346</v>
      </c>
      <c r="N57" s="19"/>
      <c r="O57" s="4"/>
      <c r="T57" s="57" t="s">
        <v>67</v>
      </c>
    </row>
    <row r="58" spans="1:144" s="27" customFormat="1" ht="30" x14ac:dyDescent="0.4">
      <c r="A58" s="17"/>
      <c r="B58" s="17" t="s">
        <v>370</v>
      </c>
      <c r="C58" s="17" t="s">
        <v>345</v>
      </c>
      <c r="D58" s="18">
        <v>1</v>
      </c>
      <c r="E58" s="18">
        <v>3</v>
      </c>
      <c r="F58" s="18">
        <v>2</v>
      </c>
      <c r="G58" s="18"/>
      <c r="H58" s="92">
        <f>SUM(Tabla1[[#This Row],[PRIMER TRIMESTRE]:[CUARTO TRIMESTRE]])</f>
        <v>6</v>
      </c>
      <c r="I58" s="19">
        <v>400</v>
      </c>
      <c r="J58" s="19">
        <f t="shared" si="1"/>
        <v>2400</v>
      </c>
      <c r="K58" s="19"/>
      <c r="L58" s="17" t="s">
        <v>18</v>
      </c>
      <c r="M58" s="17" t="s">
        <v>346</v>
      </c>
      <c r="N58" s="19"/>
      <c r="O58" s="4"/>
      <c r="P58" s="56"/>
      <c r="Q58" s="56"/>
      <c r="R58" s="56"/>
      <c r="S58" s="56"/>
      <c r="T58" s="57" t="s">
        <v>68</v>
      </c>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1:144" ht="30" x14ac:dyDescent="0.4">
      <c r="A59" s="35"/>
      <c r="B59" s="28" t="s">
        <v>531</v>
      </c>
      <c r="C59" s="28" t="s">
        <v>345</v>
      </c>
      <c r="D59" s="49"/>
      <c r="E59" s="49"/>
      <c r="F59" s="49">
        <v>2</v>
      </c>
      <c r="G59" s="49"/>
      <c r="H59" s="94">
        <f>SUM(Tabla1[[#This Row],[PRIMER TRIMESTRE]:[CUARTO TRIMESTRE]])</f>
        <v>2</v>
      </c>
      <c r="I59" s="19">
        <v>7000</v>
      </c>
      <c r="J59" s="19">
        <f>+H59*I59</f>
        <v>14000</v>
      </c>
      <c r="K59" s="21"/>
      <c r="L59" s="17" t="s">
        <v>18</v>
      </c>
      <c r="M59" s="79" t="s">
        <v>346</v>
      </c>
      <c r="N59" s="28"/>
      <c r="O59" s="42"/>
    </row>
    <row r="60" spans="1:144" ht="30" x14ac:dyDescent="0.4">
      <c r="A60" s="98"/>
      <c r="B60" s="64"/>
      <c r="C60" s="64"/>
      <c r="D60" s="76"/>
      <c r="E60" s="76"/>
      <c r="F60" s="76"/>
      <c r="G60" s="76"/>
      <c r="H60" s="69"/>
      <c r="I60" s="51"/>
      <c r="J60" s="51"/>
      <c r="K60" s="77"/>
      <c r="L60" s="22"/>
      <c r="M60" s="34"/>
      <c r="N60" s="64"/>
      <c r="O60" s="65"/>
    </row>
    <row r="61" spans="1:144" s="28" customFormat="1" ht="30" x14ac:dyDescent="0.4">
      <c r="A61" s="16" t="s">
        <v>83</v>
      </c>
      <c r="B61" s="17"/>
      <c r="C61" s="17"/>
      <c r="D61" s="18"/>
      <c r="E61" s="18"/>
      <c r="F61" s="18"/>
      <c r="G61" s="18"/>
      <c r="H61" s="92"/>
      <c r="I61" s="19"/>
      <c r="J61" s="19"/>
      <c r="K61" s="20">
        <f>+SUM(J62:J64)</f>
        <v>175000</v>
      </c>
      <c r="L61" s="17"/>
      <c r="M61" s="17"/>
      <c r="N61" s="19"/>
      <c r="O61" s="4"/>
      <c r="P61" s="59"/>
      <c r="Q61" s="59"/>
      <c r="R61" s="59"/>
      <c r="S61" s="59"/>
      <c r="T61" s="60" t="s">
        <v>69</v>
      </c>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row>
    <row r="62" spans="1:144" ht="30" x14ac:dyDescent="0.4">
      <c r="A62" s="16"/>
      <c r="B62" s="17" t="s">
        <v>458</v>
      </c>
      <c r="C62" s="17" t="s">
        <v>345</v>
      </c>
      <c r="D62" s="18">
        <v>2</v>
      </c>
      <c r="E62" s="18"/>
      <c r="F62" s="18"/>
      <c r="G62" s="18"/>
      <c r="H62" s="92">
        <f>SUM(Tabla1[[#This Row],[PRIMER TRIMESTRE]:[CUARTO TRIMESTRE]])</f>
        <v>2</v>
      </c>
      <c r="I62" s="19">
        <v>35000</v>
      </c>
      <c r="J62" s="19">
        <f>+H62*I62</f>
        <v>70000</v>
      </c>
      <c r="K62" s="19"/>
      <c r="L62" s="17" t="s">
        <v>18</v>
      </c>
      <c r="M62" s="17" t="s">
        <v>346</v>
      </c>
      <c r="N62" s="19"/>
      <c r="O62" s="17"/>
      <c r="T62" s="57" t="s">
        <v>70</v>
      </c>
    </row>
    <row r="63" spans="1:144" s="27" customFormat="1" ht="30" x14ac:dyDescent="0.4">
      <c r="A63" s="16"/>
      <c r="B63" s="17" t="s">
        <v>457</v>
      </c>
      <c r="C63" s="17" t="s">
        <v>345</v>
      </c>
      <c r="D63" s="18"/>
      <c r="E63" s="18"/>
      <c r="F63" s="18">
        <v>1</v>
      </c>
      <c r="G63" s="18"/>
      <c r="H63" s="92">
        <f>SUM(Tabla1[[#This Row],[PRIMER TRIMESTRE]:[CUARTO TRIMESTRE]])</f>
        <v>1</v>
      </c>
      <c r="I63" s="19">
        <v>45000</v>
      </c>
      <c r="J63" s="19">
        <f>+H63*I63</f>
        <v>45000</v>
      </c>
      <c r="K63" s="19"/>
      <c r="L63" s="17" t="s">
        <v>18</v>
      </c>
      <c r="M63" s="17" t="s">
        <v>346</v>
      </c>
      <c r="N63" s="19"/>
      <c r="O63" s="17"/>
      <c r="P63" s="56"/>
      <c r="Q63" s="56"/>
      <c r="R63" s="56"/>
      <c r="S63" s="56"/>
      <c r="T63" s="57" t="s">
        <v>71</v>
      </c>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30" x14ac:dyDescent="0.4">
      <c r="A64" s="17"/>
      <c r="B64" s="17" t="s">
        <v>371</v>
      </c>
      <c r="C64" s="17" t="s">
        <v>345</v>
      </c>
      <c r="D64" s="18"/>
      <c r="E64" s="18">
        <v>1</v>
      </c>
      <c r="F64" s="18"/>
      <c r="G64" s="18"/>
      <c r="H64" s="92">
        <f>SUM(Tabla1[[#This Row],[PRIMER TRIMESTRE]:[CUARTO TRIMESTRE]])</f>
        <v>1</v>
      </c>
      <c r="I64" s="19">
        <v>60000</v>
      </c>
      <c r="J64" s="19">
        <f>+H64*I64</f>
        <v>60000</v>
      </c>
      <c r="K64" s="19"/>
      <c r="L64" s="17" t="s">
        <v>18</v>
      </c>
      <c r="M64" s="17" t="s">
        <v>346</v>
      </c>
      <c r="N64" s="19"/>
      <c r="O64" s="4"/>
      <c r="T64" s="57" t="s">
        <v>72</v>
      </c>
    </row>
    <row r="65" spans="1:144" ht="30" x14ac:dyDescent="0.4">
      <c r="A65" s="22"/>
      <c r="B65" s="22"/>
      <c r="C65" s="22"/>
      <c r="D65" s="23"/>
      <c r="E65" s="23"/>
      <c r="F65" s="23"/>
      <c r="G65" s="23"/>
      <c r="H65" s="93"/>
      <c r="I65" s="25"/>
      <c r="J65" s="25"/>
      <c r="K65" s="25"/>
      <c r="L65" s="22"/>
      <c r="M65" s="22"/>
      <c r="N65" s="25"/>
      <c r="O65" s="26"/>
      <c r="T65" s="57" t="s">
        <v>73</v>
      </c>
    </row>
    <row r="66" spans="1:144" s="27" customFormat="1" ht="30" x14ac:dyDescent="0.4">
      <c r="A66" s="16" t="s">
        <v>57</v>
      </c>
      <c r="B66" s="17"/>
      <c r="C66" s="17"/>
      <c r="D66" s="18"/>
      <c r="E66" s="18"/>
      <c r="F66" s="18"/>
      <c r="G66" s="18"/>
      <c r="H66" s="92"/>
      <c r="I66" s="19"/>
      <c r="J66" s="19"/>
      <c r="K66" s="20">
        <f>+SUM(J67)</f>
        <v>2880000</v>
      </c>
      <c r="L66" s="17"/>
      <c r="M66" s="17"/>
      <c r="N66" s="19"/>
      <c r="O66" s="4"/>
      <c r="P66" s="56"/>
      <c r="Q66" s="56"/>
      <c r="R66" s="56"/>
      <c r="S66" s="56"/>
      <c r="T66" s="57" t="s">
        <v>74</v>
      </c>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1:144" ht="30" x14ac:dyDescent="0.4">
      <c r="A67" s="17"/>
      <c r="B67" s="17" t="s">
        <v>372</v>
      </c>
      <c r="C67" s="17" t="s">
        <v>345</v>
      </c>
      <c r="D67" s="18">
        <v>2400</v>
      </c>
      <c r="E67" s="18">
        <v>2400</v>
      </c>
      <c r="F67" s="18">
        <v>2400</v>
      </c>
      <c r="G67" s="18">
        <v>2400</v>
      </c>
      <c r="H67" s="92">
        <f>SUM(Tabla1[[#This Row],[PRIMER TRIMESTRE]:[CUARTO TRIMESTRE]])</f>
        <v>9600</v>
      </c>
      <c r="I67" s="19">
        <v>300</v>
      </c>
      <c r="J67" s="19">
        <f>+H67*I67</f>
        <v>2880000</v>
      </c>
      <c r="K67" s="19"/>
      <c r="L67" s="17" t="s">
        <v>18</v>
      </c>
      <c r="M67" s="17" t="s">
        <v>346</v>
      </c>
      <c r="N67" s="19"/>
      <c r="O67" s="4"/>
      <c r="T67" s="57" t="s">
        <v>75</v>
      </c>
    </row>
    <row r="68" spans="1:144" ht="30" x14ac:dyDescent="0.4">
      <c r="A68" s="22"/>
      <c r="B68" s="22"/>
      <c r="C68" s="22"/>
      <c r="D68" s="23"/>
      <c r="E68" s="23"/>
      <c r="F68" s="23"/>
      <c r="G68" s="23"/>
      <c r="H68" s="93"/>
      <c r="I68" s="25"/>
      <c r="J68" s="25"/>
      <c r="K68" s="25"/>
      <c r="L68" s="22"/>
      <c r="M68" s="22"/>
      <c r="N68" s="25"/>
      <c r="O68" s="26"/>
      <c r="T68" s="57" t="s">
        <v>76</v>
      </c>
    </row>
    <row r="69" spans="1:144" ht="30" x14ac:dyDescent="0.4">
      <c r="A69" s="16" t="s">
        <v>172</v>
      </c>
      <c r="B69" s="17"/>
      <c r="C69" s="17"/>
      <c r="D69" s="18"/>
      <c r="E69" s="18"/>
      <c r="F69" s="18"/>
      <c r="G69" s="18"/>
      <c r="H69" s="92"/>
      <c r="I69" s="19"/>
      <c r="J69" s="19"/>
      <c r="K69" s="20">
        <f>J70+J71+J72+J73+J74+J75+J76+J77+J78+J79+J80+J81+J82+J83+J84+J85+J86+J87+J88+J89</f>
        <v>3188650</v>
      </c>
      <c r="L69" s="17"/>
      <c r="M69" s="17"/>
      <c r="N69" s="19"/>
      <c r="O69" s="4"/>
      <c r="T69" s="57" t="s">
        <v>77</v>
      </c>
    </row>
    <row r="70" spans="1:144" s="28" customFormat="1" ht="30" x14ac:dyDescent="0.4">
      <c r="A70" s="16"/>
      <c r="B70" s="75" t="s">
        <v>625</v>
      </c>
      <c r="C70" s="17" t="s">
        <v>345</v>
      </c>
      <c r="D70" s="18"/>
      <c r="E70" s="18">
        <v>1</v>
      </c>
      <c r="F70" s="18">
        <v>2</v>
      </c>
      <c r="G70" s="18">
        <v>2</v>
      </c>
      <c r="H70" s="92">
        <f>SUM(Tabla1[[#This Row],[PRIMER TRIMESTRE]:[CUARTO TRIMESTRE]])</f>
        <v>5</v>
      </c>
      <c r="I70" s="19">
        <v>40000</v>
      </c>
      <c r="J70" s="19">
        <f>+H70*I70</f>
        <v>200000</v>
      </c>
      <c r="K70" s="19"/>
      <c r="L70" s="17" t="s">
        <v>18</v>
      </c>
      <c r="M70" s="17" t="s">
        <v>346</v>
      </c>
      <c r="N70" s="19"/>
      <c r="O70" s="4"/>
      <c r="P70" s="59"/>
      <c r="Q70" s="59"/>
      <c r="R70" s="59"/>
      <c r="S70" s="59"/>
      <c r="T70" s="60" t="s">
        <v>78</v>
      </c>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row>
    <row r="71" spans="1:144" s="28" customFormat="1" ht="30" x14ac:dyDescent="0.4">
      <c r="A71" s="16"/>
      <c r="B71" s="17" t="s">
        <v>572</v>
      </c>
      <c r="C71" s="17" t="s">
        <v>345</v>
      </c>
      <c r="D71" s="18"/>
      <c r="E71" s="18"/>
      <c r="F71" s="18">
        <v>2</v>
      </c>
      <c r="G71" s="18">
        <v>2</v>
      </c>
      <c r="H71" s="92">
        <f>SUM(Tabla1[[#This Row],[PRIMER TRIMESTRE]:[CUARTO TRIMESTRE]])</f>
        <v>4</v>
      </c>
      <c r="I71" s="19">
        <v>60000</v>
      </c>
      <c r="J71" s="19">
        <f>+H71*I71</f>
        <v>240000</v>
      </c>
      <c r="K71" s="19"/>
      <c r="L71" s="17" t="s">
        <v>18</v>
      </c>
      <c r="M71" s="17" t="s">
        <v>346</v>
      </c>
      <c r="N71" s="19"/>
      <c r="O71" s="17"/>
      <c r="P71" s="59"/>
      <c r="Q71" s="59"/>
      <c r="R71" s="59"/>
      <c r="S71" s="59"/>
      <c r="T71" s="60" t="s">
        <v>79</v>
      </c>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row>
    <row r="72" spans="1:144" ht="30" x14ac:dyDescent="0.4">
      <c r="A72" s="16"/>
      <c r="B72" s="17" t="s">
        <v>574</v>
      </c>
      <c r="C72" s="17" t="s">
        <v>345</v>
      </c>
      <c r="D72" s="18">
        <v>1</v>
      </c>
      <c r="E72" s="18">
        <v>1</v>
      </c>
      <c r="F72" s="18">
        <v>1</v>
      </c>
      <c r="G72" s="18">
        <v>1</v>
      </c>
      <c r="H72" s="92">
        <f>SUM(Tabla1[[#This Row],[PRIMER TRIMESTRE]:[CUARTO TRIMESTRE]])</f>
        <v>4</v>
      </c>
      <c r="I72" s="19">
        <v>250000</v>
      </c>
      <c r="J72" s="19">
        <f t="shared" ref="J72:J81" si="2">+H72*I72</f>
        <v>1000000</v>
      </c>
      <c r="K72" s="19"/>
      <c r="L72" s="17" t="s">
        <v>17</v>
      </c>
      <c r="M72" s="17" t="s">
        <v>346</v>
      </c>
      <c r="N72" s="19"/>
      <c r="O72" s="4"/>
      <c r="T72" s="57" t="s">
        <v>80</v>
      </c>
    </row>
    <row r="73" spans="1:144" s="28" customFormat="1" ht="30" x14ac:dyDescent="0.4">
      <c r="A73" s="16"/>
      <c r="B73" s="17" t="s">
        <v>573</v>
      </c>
      <c r="C73" s="17" t="s">
        <v>345</v>
      </c>
      <c r="D73" s="18"/>
      <c r="E73" s="18"/>
      <c r="F73" s="18">
        <v>1</v>
      </c>
      <c r="G73" s="18"/>
      <c r="H73" s="92">
        <f>SUM(Tabla1[[#This Row],[PRIMER TRIMESTRE]:[CUARTO TRIMESTRE]])</f>
        <v>1</v>
      </c>
      <c r="I73" s="19">
        <v>150000</v>
      </c>
      <c r="J73" s="19">
        <f>+H73*I73</f>
        <v>150000</v>
      </c>
      <c r="K73" s="19"/>
      <c r="L73" s="17" t="s">
        <v>17</v>
      </c>
      <c r="M73" s="17" t="s">
        <v>346</v>
      </c>
      <c r="N73" s="19"/>
      <c r="O73" s="17"/>
      <c r="P73" s="59"/>
      <c r="Q73" s="59"/>
      <c r="R73" s="59"/>
      <c r="S73" s="59"/>
      <c r="T73" s="60" t="s">
        <v>81</v>
      </c>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row>
    <row r="74" spans="1:144" s="28" customFormat="1" ht="30" x14ac:dyDescent="0.4">
      <c r="A74" s="16"/>
      <c r="B74" s="17" t="s">
        <v>544</v>
      </c>
      <c r="C74" s="17" t="s">
        <v>345</v>
      </c>
      <c r="D74" s="18">
        <v>1</v>
      </c>
      <c r="E74" s="18">
        <v>2</v>
      </c>
      <c r="F74" s="18"/>
      <c r="G74" s="18"/>
      <c r="H74" s="92">
        <f>SUM(Tabla1[[#This Row],[PRIMER TRIMESTRE]:[CUARTO TRIMESTRE]])</f>
        <v>3</v>
      </c>
      <c r="I74" s="19">
        <v>110000</v>
      </c>
      <c r="J74" s="19">
        <f t="shared" si="2"/>
        <v>330000</v>
      </c>
      <c r="K74" s="19"/>
      <c r="L74" s="17" t="s">
        <v>17</v>
      </c>
      <c r="M74" s="17" t="s">
        <v>346</v>
      </c>
      <c r="N74" s="19"/>
      <c r="O74" s="4"/>
      <c r="P74" s="59"/>
      <c r="Q74" s="59"/>
      <c r="R74" s="59"/>
      <c r="S74" s="59"/>
      <c r="T74" s="60" t="s">
        <v>82</v>
      </c>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row>
    <row r="75" spans="1:144" ht="30" x14ac:dyDescent="0.4">
      <c r="A75" s="16"/>
      <c r="B75" s="17" t="s">
        <v>575</v>
      </c>
      <c r="C75" s="17" t="s">
        <v>345</v>
      </c>
      <c r="D75" s="18">
        <v>1</v>
      </c>
      <c r="E75" s="18">
        <v>2</v>
      </c>
      <c r="F75" s="18"/>
      <c r="G75" s="18"/>
      <c r="H75" s="92">
        <f>SUM(Tabla1[[#This Row],[PRIMER TRIMESTRE]:[CUARTO TRIMESTRE]])</f>
        <v>3</v>
      </c>
      <c r="I75" s="19">
        <v>50000</v>
      </c>
      <c r="J75" s="19">
        <f>+H75*I75</f>
        <v>150000</v>
      </c>
      <c r="K75" s="19"/>
      <c r="L75" s="17" t="s">
        <v>18</v>
      </c>
      <c r="M75" s="17" t="s">
        <v>346</v>
      </c>
      <c r="N75" s="19"/>
      <c r="O75" s="17"/>
      <c r="T75" s="57" t="s">
        <v>83</v>
      </c>
    </row>
    <row r="76" spans="1:144" ht="30" x14ac:dyDescent="0.4">
      <c r="A76" s="17"/>
      <c r="B76" s="17" t="s">
        <v>373</v>
      </c>
      <c r="C76" s="17" t="s">
        <v>345</v>
      </c>
      <c r="D76" s="18"/>
      <c r="E76" s="18">
        <v>4</v>
      </c>
      <c r="F76" s="18"/>
      <c r="G76" s="18"/>
      <c r="H76" s="92">
        <f>SUM(Tabla1[[#This Row],[PRIMER TRIMESTRE]:[CUARTO TRIMESTRE]])</f>
        <v>4</v>
      </c>
      <c r="I76" s="19">
        <v>30000</v>
      </c>
      <c r="J76" s="19">
        <f t="shared" si="2"/>
        <v>120000</v>
      </c>
      <c r="K76" s="19"/>
      <c r="L76" s="17" t="s">
        <v>18</v>
      </c>
      <c r="M76" s="17" t="s">
        <v>346</v>
      </c>
      <c r="N76" s="19"/>
      <c r="O76" s="4"/>
      <c r="T76" s="57" t="s">
        <v>85</v>
      </c>
    </row>
    <row r="77" spans="1:144" s="27" customFormat="1" ht="30" x14ac:dyDescent="0.4">
      <c r="A77" s="17"/>
      <c r="B77" s="17" t="s">
        <v>452</v>
      </c>
      <c r="C77" s="17" t="s">
        <v>345</v>
      </c>
      <c r="D77" s="18"/>
      <c r="E77" s="18">
        <v>2</v>
      </c>
      <c r="F77" s="18">
        <v>3</v>
      </c>
      <c r="G77" s="18"/>
      <c r="H77" s="92">
        <f>SUM(Tabla1[[#This Row],[PRIMER TRIMESTRE]:[CUARTO TRIMESTRE]])</f>
        <v>5</v>
      </c>
      <c r="I77" s="19">
        <v>850</v>
      </c>
      <c r="J77" s="19">
        <f t="shared" si="2"/>
        <v>4250</v>
      </c>
      <c r="K77" s="19"/>
      <c r="L77" s="17" t="s">
        <v>18</v>
      </c>
      <c r="M77" s="17" t="s">
        <v>346</v>
      </c>
      <c r="N77" s="19"/>
      <c r="O77" s="4"/>
      <c r="P77" s="56"/>
      <c r="Q77" s="56"/>
      <c r="R77" s="56"/>
      <c r="S77" s="56"/>
      <c r="T77" s="57" t="s">
        <v>86</v>
      </c>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1:144" ht="30" x14ac:dyDescent="0.4">
      <c r="A78" s="17"/>
      <c r="B78" s="17" t="s">
        <v>374</v>
      </c>
      <c r="C78" s="17" t="s">
        <v>345</v>
      </c>
      <c r="D78" s="18"/>
      <c r="E78" s="18">
        <v>1</v>
      </c>
      <c r="F78" s="18"/>
      <c r="G78" s="18"/>
      <c r="H78" s="92">
        <f>SUM(Tabla1[[#This Row],[PRIMER TRIMESTRE]:[CUARTO TRIMESTRE]])</f>
        <v>1</v>
      </c>
      <c r="I78" s="19">
        <v>9000</v>
      </c>
      <c r="J78" s="19">
        <f t="shared" si="2"/>
        <v>9000</v>
      </c>
      <c r="K78" s="19"/>
      <c r="L78" s="17" t="s">
        <v>18</v>
      </c>
      <c r="M78" s="17" t="s">
        <v>346</v>
      </c>
      <c r="N78" s="19"/>
      <c r="O78" s="4"/>
      <c r="T78" s="57" t="s">
        <v>88</v>
      </c>
    </row>
    <row r="79" spans="1:144" ht="30" x14ac:dyDescent="0.4">
      <c r="A79" s="4"/>
      <c r="B79" s="105" t="s">
        <v>451</v>
      </c>
      <c r="C79" s="17" t="s">
        <v>345</v>
      </c>
      <c r="D79" s="18"/>
      <c r="E79" s="18">
        <v>3</v>
      </c>
      <c r="F79" s="18">
        <v>3</v>
      </c>
      <c r="G79" s="18"/>
      <c r="H79" s="92">
        <f>SUM(Tabla1[[#This Row],[PRIMER TRIMESTRE]:[CUARTO TRIMESTRE]])</f>
        <v>6</v>
      </c>
      <c r="I79" s="19">
        <v>35000</v>
      </c>
      <c r="J79" s="19">
        <f t="shared" si="2"/>
        <v>210000</v>
      </c>
      <c r="K79" s="5"/>
      <c r="L79" s="17" t="s">
        <v>18</v>
      </c>
      <c r="M79" s="17" t="s">
        <v>346</v>
      </c>
      <c r="N79" s="5"/>
      <c r="O79" s="4"/>
      <c r="T79" s="57" t="s">
        <v>89</v>
      </c>
    </row>
    <row r="80" spans="1:144" s="28" customFormat="1" ht="30" x14ac:dyDescent="0.4">
      <c r="A80" s="17"/>
      <c r="B80" s="17" t="s">
        <v>375</v>
      </c>
      <c r="C80" s="17" t="s">
        <v>345</v>
      </c>
      <c r="D80" s="18"/>
      <c r="E80" s="18"/>
      <c r="F80" s="18">
        <v>1</v>
      </c>
      <c r="G80" s="18"/>
      <c r="H80" s="92">
        <f>SUM(Tabla1[[#This Row],[PRIMER TRIMESTRE]:[CUARTO TRIMESTRE]])</f>
        <v>1</v>
      </c>
      <c r="I80" s="19">
        <v>8000</v>
      </c>
      <c r="J80" s="19">
        <f t="shared" si="2"/>
        <v>8000</v>
      </c>
      <c r="K80" s="19"/>
      <c r="L80" s="17" t="s">
        <v>18</v>
      </c>
      <c r="M80" s="17" t="s">
        <v>346</v>
      </c>
      <c r="N80" s="19"/>
      <c r="O80" s="4"/>
      <c r="P80" s="59"/>
      <c r="Q80" s="59"/>
      <c r="R80" s="59"/>
      <c r="S80" s="59"/>
      <c r="T80" s="60" t="s">
        <v>90</v>
      </c>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row>
    <row r="81" spans="1:144" s="28" customFormat="1" ht="36" customHeight="1" x14ac:dyDescent="0.4">
      <c r="A81" s="17"/>
      <c r="B81" s="17" t="s">
        <v>576</v>
      </c>
      <c r="C81" s="17" t="s">
        <v>345</v>
      </c>
      <c r="D81" s="18"/>
      <c r="E81" s="18">
        <v>2</v>
      </c>
      <c r="F81" s="18">
        <v>2</v>
      </c>
      <c r="G81" s="18">
        <v>2</v>
      </c>
      <c r="H81" s="92">
        <f>SUM(Tabla1[[#This Row],[PRIMER TRIMESTRE]:[CUARTO TRIMESTRE]])</f>
        <v>6</v>
      </c>
      <c r="I81" s="19">
        <v>1000</v>
      </c>
      <c r="J81" s="19">
        <f t="shared" si="2"/>
        <v>6000</v>
      </c>
      <c r="K81" s="19"/>
      <c r="L81" s="17" t="s">
        <v>18</v>
      </c>
      <c r="M81" s="17" t="s">
        <v>346</v>
      </c>
      <c r="N81" s="19"/>
      <c r="O81" s="4"/>
      <c r="P81" s="59"/>
      <c r="Q81" s="59"/>
      <c r="R81" s="59"/>
      <c r="S81" s="59"/>
      <c r="T81" s="60" t="s">
        <v>91</v>
      </c>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row>
    <row r="82" spans="1:144" s="103" customFormat="1" ht="36" customHeight="1" x14ac:dyDescent="0.4">
      <c r="A82" s="35"/>
      <c r="B82" s="97" t="s">
        <v>613</v>
      </c>
      <c r="C82" s="97" t="s">
        <v>345</v>
      </c>
      <c r="D82" s="49"/>
      <c r="E82" s="49">
        <v>2</v>
      </c>
      <c r="F82" s="49">
        <v>1</v>
      </c>
      <c r="G82" s="49"/>
      <c r="H82" s="94">
        <f>SUM(Tabla1[[#This Row],[PRIMER TRIMESTRE]:[CUARTO TRIMESTRE]])</f>
        <v>3</v>
      </c>
      <c r="I82" s="19">
        <v>43000</v>
      </c>
      <c r="J82" s="19">
        <f t="shared" ref="J82:J89" si="3">+H82*I82</f>
        <v>129000</v>
      </c>
      <c r="K82" s="21"/>
      <c r="L82" s="17" t="s">
        <v>18</v>
      </c>
      <c r="M82" s="97" t="s">
        <v>346</v>
      </c>
      <c r="N82" s="97"/>
      <c r="O82" s="42"/>
      <c r="P82" s="59"/>
      <c r="Q82" s="59"/>
      <c r="R82" s="59"/>
      <c r="S82" s="59"/>
      <c r="T82" s="60"/>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row>
    <row r="83" spans="1:144" s="103" customFormat="1" ht="36" customHeight="1" x14ac:dyDescent="0.4">
      <c r="A83" s="35"/>
      <c r="B83" s="97" t="s">
        <v>614</v>
      </c>
      <c r="C83" s="97" t="s">
        <v>345</v>
      </c>
      <c r="D83" s="49"/>
      <c r="E83" s="49">
        <v>5</v>
      </c>
      <c r="F83" s="49">
        <v>5</v>
      </c>
      <c r="G83" s="49">
        <v>5</v>
      </c>
      <c r="H83" s="94">
        <f>SUM(Tabla1[[#This Row],[PRIMER TRIMESTRE]:[CUARTO TRIMESTRE]])</f>
        <v>15</v>
      </c>
      <c r="I83" s="19">
        <v>32000</v>
      </c>
      <c r="J83" s="19">
        <f t="shared" si="3"/>
        <v>480000</v>
      </c>
      <c r="K83" s="21"/>
      <c r="L83" s="17" t="s">
        <v>18</v>
      </c>
      <c r="M83" s="97" t="s">
        <v>346</v>
      </c>
      <c r="N83" s="97"/>
      <c r="O83" s="42"/>
      <c r="P83" s="59"/>
      <c r="Q83" s="59"/>
      <c r="R83" s="59"/>
      <c r="S83" s="59"/>
      <c r="T83" s="60"/>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row>
    <row r="84" spans="1:144" s="103" customFormat="1" ht="36" customHeight="1" x14ac:dyDescent="0.4">
      <c r="A84" s="35"/>
      <c r="B84" s="97" t="s">
        <v>619</v>
      </c>
      <c r="C84" s="97" t="s">
        <v>345</v>
      </c>
      <c r="D84" s="49"/>
      <c r="E84" s="49">
        <v>5</v>
      </c>
      <c r="F84" s="49">
        <v>5</v>
      </c>
      <c r="G84" s="49">
        <v>5</v>
      </c>
      <c r="H84" s="94">
        <f>SUM(Tabla1[[#This Row],[PRIMER TRIMESTRE]:[CUARTO TRIMESTRE]])</f>
        <v>15</v>
      </c>
      <c r="I84" s="19">
        <v>5000</v>
      </c>
      <c r="J84" s="19">
        <f>+H84*I84</f>
        <v>75000</v>
      </c>
      <c r="K84" s="21"/>
      <c r="L84" s="17" t="s">
        <v>18</v>
      </c>
      <c r="M84" s="97" t="s">
        <v>346</v>
      </c>
      <c r="N84" s="97"/>
      <c r="O84" s="42"/>
      <c r="P84" s="59"/>
      <c r="Q84" s="59"/>
      <c r="R84" s="59"/>
      <c r="S84" s="59"/>
      <c r="T84" s="60"/>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row>
    <row r="85" spans="1:144" s="103" customFormat="1" ht="36" customHeight="1" x14ac:dyDescent="0.4">
      <c r="A85" s="35"/>
      <c r="B85" s="97" t="s">
        <v>620</v>
      </c>
      <c r="C85" s="97" t="s">
        <v>345</v>
      </c>
      <c r="D85" s="49"/>
      <c r="E85" s="49">
        <v>2</v>
      </c>
      <c r="F85" s="49">
        <v>1</v>
      </c>
      <c r="G85" s="49"/>
      <c r="H85" s="94">
        <f>SUM(Tabla1[[#This Row],[PRIMER TRIMESTRE]:[CUARTO TRIMESTRE]])</f>
        <v>3</v>
      </c>
      <c r="I85" s="19">
        <v>11500</v>
      </c>
      <c r="J85" s="19">
        <f>+H85*I85</f>
        <v>34500</v>
      </c>
      <c r="K85" s="21"/>
      <c r="L85" s="17" t="s">
        <v>18</v>
      </c>
      <c r="M85" s="97" t="s">
        <v>346</v>
      </c>
      <c r="N85" s="97"/>
      <c r="O85" s="42"/>
      <c r="P85" s="59"/>
      <c r="Q85" s="59"/>
      <c r="R85" s="59"/>
      <c r="S85" s="59"/>
      <c r="T85" s="60"/>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row>
    <row r="86" spans="1:144" s="103" customFormat="1" ht="36" customHeight="1" x14ac:dyDescent="0.4">
      <c r="A86" s="35"/>
      <c r="B86" s="97" t="s">
        <v>615</v>
      </c>
      <c r="C86" s="97" t="s">
        <v>345</v>
      </c>
      <c r="D86" s="49"/>
      <c r="E86" s="49">
        <v>1</v>
      </c>
      <c r="F86" s="49"/>
      <c r="G86" s="49"/>
      <c r="H86" s="94">
        <f>SUM(Tabla1[[#This Row],[PRIMER TRIMESTRE]:[CUARTO TRIMESTRE]])</f>
        <v>1</v>
      </c>
      <c r="I86" s="19">
        <v>5000</v>
      </c>
      <c r="J86" s="19">
        <f t="shared" si="3"/>
        <v>5000</v>
      </c>
      <c r="K86" s="21"/>
      <c r="L86" s="17" t="s">
        <v>18</v>
      </c>
      <c r="M86" s="97" t="s">
        <v>346</v>
      </c>
      <c r="N86" s="97"/>
      <c r="O86" s="42"/>
      <c r="P86" s="59"/>
      <c r="Q86" s="59"/>
      <c r="R86" s="59"/>
      <c r="S86" s="59"/>
      <c r="T86" s="60"/>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row>
    <row r="87" spans="1:144" s="103" customFormat="1" ht="36" customHeight="1" x14ac:dyDescent="0.4">
      <c r="A87" s="35"/>
      <c r="B87" s="97" t="s">
        <v>616</v>
      </c>
      <c r="C87" s="97" t="s">
        <v>345</v>
      </c>
      <c r="D87" s="49"/>
      <c r="E87" s="49">
        <v>1</v>
      </c>
      <c r="F87" s="49"/>
      <c r="G87" s="49"/>
      <c r="H87" s="94">
        <f>SUM(Tabla1[[#This Row],[PRIMER TRIMESTRE]:[CUARTO TRIMESTRE]])</f>
        <v>1</v>
      </c>
      <c r="I87" s="19">
        <v>11600</v>
      </c>
      <c r="J87" s="19">
        <f t="shared" si="3"/>
        <v>11600</v>
      </c>
      <c r="K87" s="21"/>
      <c r="L87" s="17" t="s">
        <v>18</v>
      </c>
      <c r="M87" s="97" t="s">
        <v>346</v>
      </c>
      <c r="N87" s="97"/>
      <c r="O87" s="42"/>
      <c r="P87" s="59"/>
      <c r="Q87" s="59"/>
      <c r="R87" s="59"/>
      <c r="S87" s="59"/>
      <c r="T87" s="60"/>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row>
    <row r="88" spans="1:144" s="103" customFormat="1" ht="36" customHeight="1" x14ac:dyDescent="0.4">
      <c r="A88" s="35"/>
      <c r="B88" s="97" t="s">
        <v>617</v>
      </c>
      <c r="C88" s="97" t="s">
        <v>345</v>
      </c>
      <c r="D88" s="49"/>
      <c r="E88" s="49">
        <v>1</v>
      </c>
      <c r="F88" s="49"/>
      <c r="G88" s="49"/>
      <c r="H88" s="94">
        <f>SUM(Tabla1[[#This Row],[PRIMER TRIMESTRE]:[CUARTO TRIMESTRE]])</f>
        <v>1</v>
      </c>
      <c r="I88" s="19">
        <v>11000</v>
      </c>
      <c r="J88" s="19">
        <f t="shared" si="3"/>
        <v>11000</v>
      </c>
      <c r="K88" s="21"/>
      <c r="L88" s="17" t="s">
        <v>18</v>
      </c>
      <c r="M88" s="97" t="s">
        <v>346</v>
      </c>
      <c r="N88" s="97"/>
      <c r="O88" s="42"/>
      <c r="P88" s="59"/>
      <c r="Q88" s="59"/>
      <c r="R88" s="59"/>
      <c r="S88" s="59"/>
      <c r="T88" s="60"/>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row>
    <row r="89" spans="1:144" s="103" customFormat="1" ht="36" customHeight="1" x14ac:dyDescent="0.4">
      <c r="A89" s="35"/>
      <c r="B89" s="97" t="s">
        <v>618</v>
      </c>
      <c r="C89" s="97" t="s">
        <v>345</v>
      </c>
      <c r="D89" s="49"/>
      <c r="E89" s="49">
        <v>1</v>
      </c>
      <c r="F89" s="49"/>
      <c r="G89" s="49"/>
      <c r="H89" s="94">
        <f>SUM(Tabla1[[#This Row],[PRIMER TRIMESTRE]:[CUARTO TRIMESTRE]])</f>
        <v>1</v>
      </c>
      <c r="I89" s="19">
        <v>15300</v>
      </c>
      <c r="J89" s="19">
        <f t="shared" si="3"/>
        <v>15300</v>
      </c>
      <c r="K89" s="21"/>
      <c r="L89" s="17" t="s">
        <v>18</v>
      </c>
      <c r="M89" s="97" t="s">
        <v>346</v>
      </c>
      <c r="N89" s="97"/>
      <c r="O89" s="42"/>
      <c r="P89" s="59"/>
      <c r="Q89" s="59"/>
      <c r="R89" s="59"/>
      <c r="S89" s="59"/>
      <c r="T89" s="60"/>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row>
    <row r="90" spans="1:144" s="28" customFormat="1" ht="30.75" customHeight="1" x14ac:dyDescent="0.4">
      <c r="A90" s="22"/>
      <c r="B90" s="22"/>
      <c r="C90" s="22"/>
      <c r="D90" s="23"/>
      <c r="E90" s="23"/>
      <c r="F90" s="23"/>
      <c r="G90" s="23"/>
      <c r="H90" s="93"/>
      <c r="I90" s="25"/>
      <c r="J90" s="25"/>
      <c r="K90" s="25"/>
      <c r="L90" s="22"/>
      <c r="M90" s="22"/>
      <c r="N90" s="25"/>
      <c r="O90" s="26"/>
      <c r="P90" s="59"/>
      <c r="Q90" s="59"/>
      <c r="R90" s="59"/>
      <c r="S90" s="59"/>
      <c r="T90" s="60" t="s">
        <v>92</v>
      </c>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row>
    <row r="91" spans="1:144" ht="30" x14ac:dyDescent="0.4">
      <c r="A91" s="16" t="s">
        <v>256</v>
      </c>
      <c r="B91" s="17"/>
      <c r="C91" s="17"/>
      <c r="D91" s="18"/>
      <c r="E91" s="18"/>
      <c r="F91" s="18"/>
      <c r="G91" s="18"/>
      <c r="H91" s="92"/>
      <c r="I91" s="19"/>
      <c r="J91" s="19"/>
      <c r="K91" s="20">
        <f>+SUM(J92:J105)</f>
        <v>910950</v>
      </c>
      <c r="L91" s="17"/>
      <c r="M91" s="17"/>
      <c r="N91" s="19"/>
      <c r="O91" s="4"/>
      <c r="T91" s="57" t="s">
        <v>93</v>
      </c>
    </row>
    <row r="92" spans="1:144" ht="31.5" x14ac:dyDescent="0.5">
      <c r="A92" s="17"/>
      <c r="B92" s="29" t="s">
        <v>480</v>
      </c>
      <c r="C92" s="17" t="s">
        <v>345</v>
      </c>
      <c r="D92" s="18"/>
      <c r="E92" s="18">
        <v>3</v>
      </c>
      <c r="F92" s="18">
        <v>3</v>
      </c>
      <c r="G92" s="18">
        <v>6</v>
      </c>
      <c r="H92" s="92">
        <f>SUM(Tabla1[[#This Row],[PRIMER TRIMESTRE]:[CUARTO TRIMESTRE]])</f>
        <v>12</v>
      </c>
      <c r="I92" s="19">
        <v>9000</v>
      </c>
      <c r="J92" s="19">
        <f>+H92*I92</f>
        <v>108000</v>
      </c>
      <c r="K92" s="19"/>
      <c r="L92" s="17" t="s">
        <v>18</v>
      </c>
      <c r="M92" s="17" t="s">
        <v>346</v>
      </c>
      <c r="N92" s="19"/>
      <c r="O92" s="4"/>
      <c r="T92" s="57" t="s">
        <v>94</v>
      </c>
    </row>
    <row r="93" spans="1:144" ht="30" x14ac:dyDescent="0.4">
      <c r="A93" s="17"/>
      <c r="B93" s="88" t="s">
        <v>597</v>
      </c>
      <c r="C93" s="17" t="s">
        <v>345</v>
      </c>
      <c r="D93" s="18"/>
      <c r="E93" s="18">
        <v>1</v>
      </c>
      <c r="F93" s="18"/>
      <c r="G93" s="18">
        <v>1</v>
      </c>
      <c r="H93" s="92">
        <f>SUM(Tabla1[[#This Row],[PRIMER TRIMESTRE]:[CUARTO TRIMESTRE]])</f>
        <v>2</v>
      </c>
      <c r="I93" s="19">
        <v>2100</v>
      </c>
      <c r="J93" s="19">
        <f>+H93*I93</f>
        <v>4200</v>
      </c>
      <c r="K93" s="19"/>
      <c r="L93" s="17" t="s">
        <v>18</v>
      </c>
      <c r="M93" s="17" t="s">
        <v>346</v>
      </c>
      <c r="N93" s="19"/>
      <c r="O93" s="17"/>
      <c r="T93" s="57" t="s">
        <v>95</v>
      </c>
    </row>
    <row r="94" spans="1:144" s="28" customFormat="1" ht="31.5" x14ac:dyDescent="0.5">
      <c r="A94" s="17"/>
      <c r="B94" s="29" t="s">
        <v>476</v>
      </c>
      <c r="C94" s="17" t="s">
        <v>345</v>
      </c>
      <c r="D94" s="18"/>
      <c r="E94" s="18">
        <v>2</v>
      </c>
      <c r="F94" s="18">
        <v>2</v>
      </c>
      <c r="G94" s="18">
        <v>2</v>
      </c>
      <c r="H94" s="92">
        <f>SUM(Tabla1[[#This Row],[PRIMER TRIMESTRE]:[CUARTO TRIMESTRE]])</f>
        <v>6</v>
      </c>
      <c r="I94" s="19">
        <v>8000</v>
      </c>
      <c r="J94" s="19">
        <f t="shared" ref="J94:J140" si="4">+H94*I94</f>
        <v>48000</v>
      </c>
      <c r="K94" s="19"/>
      <c r="L94" s="17" t="s">
        <v>18</v>
      </c>
      <c r="M94" s="17" t="s">
        <v>346</v>
      </c>
      <c r="N94" s="19"/>
      <c r="O94" s="4"/>
      <c r="P94" s="59"/>
      <c r="Q94" s="59"/>
      <c r="R94" s="59"/>
      <c r="S94" s="59"/>
      <c r="T94" s="60" t="s">
        <v>96</v>
      </c>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row>
    <row r="95" spans="1:144" s="34" customFormat="1" ht="31.5" x14ac:dyDescent="0.5">
      <c r="A95" s="17"/>
      <c r="B95" s="29" t="s">
        <v>577</v>
      </c>
      <c r="C95" s="17" t="s">
        <v>345</v>
      </c>
      <c r="D95" s="18"/>
      <c r="E95" s="18">
        <v>2</v>
      </c>
      <c r="F95" s="18">
        <v>2</v>
      </c>
      <c r="G95" s="18">
        <v>1</v>
      </c>
      <c r="H95" s="92">
        <f>SUM(Tabla1[[#This Row],[PRIMER TRIMESTRE]:[CUARTO TRIMESTRE]])</f>
        <v>5</v>
      </c>
      <c r="I95" s="19">
        <v>6500</v>
      </c>
      <c r="J95" s="19">
        <f t="shared" si="4"/>
        <v>32500</v>
      </c>
      <c r="K95" s="19"/>
      <c r="L95" s="17" t="s">
        <v>18</v>
      </c>
      <c r="M95" s="17" t="s">
        <v>346</v>
      </c>
      <c r="N95" s="19"/>
      <c r="O95" s="4"/>
      <c r="P95" s="59"/>
      <c r="Q95" s="59"/>
      <c r="R95" s="59"/>
      <c r="S95" s="59"/>
      <c r="T95" s="60" t="s">
        <v>97</v>
      </c>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row>
    <row r="96" spans="1:144" s="28" customFormat="1" ht="30" x14ac:dyDescent="0.4">
      <c r="A96" s="17"/>
      <c r="B96" s="28" t="s">
        <v>473</v>
      </c>
      <c r="C96" s="17" t="s">
        <v>345</v>
      </c>
      <c r="D96" s="18"/>
      <c r="E96" s="18">
        <v>2</v>
      </c>
      <c r="F96" s="18"/>
      <c r="G96" s="18">
        <v>3</v>
      </c>
      <c r="H96" s="92">
        <f>SUM(Tabla1[[#This Row],[PRIMER TRIMESTRE]:[CUARTO TRIMESTRE]])</f>
        <v>5</v>
      </c>
      <c r="I96" s="19">
        <v>450</v>
      </c>
      <c r="J96" s="19">
        <f>+H96*I96</f>
        <v>2250</v>
      </c>
      <c r="K96" s="19"/>
      <c r="L96" s="17" t="s">
        <v>18</v>
      </c>
      <c r="M96" s="17" t="s">
        <v>346</v>
      </c>
      <c r="N96" s="19"/>
      <c r="O96" s="17"/>
      <c r="P96" s="59"/>
      <c r="Q96" s="59"/>
      <c r="R96" s="59"/>
      <c r="S96" s="59"/>
      <c r="T96" s="60" t="s">
        <v>98</v>
      </c>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row>
    <row r="97" spans="1:144" s="28" customFormat="1" ht="30" x14ac:dyDescent="0.4">
      <c r="A97" s="17"/>
      <c r="B97" s="28" t="s">
        <v>474</v>
      </c>
      <c r="C97" s="17" t="s">
        <v>345</v>
      </c>
      <c r="D97" s="18"/>
      <c r="E97" s="18">
        <v>1</v>
      </c>
      <c r="F97" s="18"/>
      <c r="G97" s="18">
        <v>2</v>
      </c>
      <c r="H97" s="92">
        <f>SUM(Tabla1[[#This Row],[PRIMER TRIMESTRE]:[CUARTO TRIMESTRE]])</f>
        <v>3</v>
      </c>
      <c r="I97" s="19">
        <v>600</v>
      </c>
      <c r="J97" s="19">
        <f>+H97*I97</f>
        <v>1800</v>
      </c>
      <c r="K97" s="19"/>
      <c r="L97" s="17" t="s">
        <v>18</v>
      </c>
      <c r="M97" s="17" t="s">
        <v>346</v>
      </c>
      <c r="N97" s="19"/>
      <c r="O97" s="17"/>
      <c r="P97" s="59"/>
      <c r="Q97" s="59"/>
      <c r="R97" s="59"/>
      <c r="S97" s="59"/>
      <c r="T97" s="60" t="s">
        <v>99</v>
      </c>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row>
    <row r="98" spans="1:144" ht="30" x14ac:dyDescent="0.4">
      <c r="A98" s="17"/>
      <c r="B98" s="28" t="s">
        <v>376</v>
      </c>
      <c r="C98" s="17" t="s">
        <v>345</v>
      </c>
      <c r="D98" s="18"/>
      <c r="E98" s="18">
        <v>2</v>
      </c>
      <c r="F98" s="18">
        <v>2</v>
      </c>
      <c r="G98" s="18">
        <v>2</v>
      </c>
      <c r="H98" s="92">
        <f>SUM(Tabla1[[#This Row],[PRIMER TRIMESTRE]:[CUARTO TRIMESTRE]])</f>
        <v>6</v>
      </c>
      <c r="I98" s="19">
        <v>6200</v>
      </c>
      <c r="J98" s="19">
        <f t="shared" si="4"/>
        <v>37200</v>
      </c>
      <c r="K98" s="19"/>
      <c r="L98" s="17" t="s">
        <v>18</v>
      </c>
      <c r="M98" s="17" t="s">
        <v>346</v>
      </c>
      <c r="N98" s="19"/>
      <c r="O98" s="4"/>
      <c r="T98" s="57" t="s">
        <v>100</v>
      </c>
    </row>
    <row r="99" spans="1:144" ht="30" x14ac:dyDescent="0.4">
      <c r="A99" s="17"/>
      <c r="B99" s="28" t="s">
        <v>453</v>
      </c>
      <c r="C99" s="17" t="s">
        <v>345</v>
      </c>
      <c r="D99" s="18">
        <v>4</v>
      </c>
      <c r="E99" s="18">
        <v>6</v>
      </c>
      <c r="F99" s="18">
        <v>4</v>
      </c>
      <c r="G99" s="18">
        <v>6</v>
      </c>
      <c r="H99" s="92">
        <f>SUM(Tabla1[[#This Row],[PRIMER TRIMESTRE]:[CUARTO TRIMESTRE]])</f>
        <v>20</v>
      </c>
      <c r="I99" s="19">
        <v>1700</v>
      </c>
      <c r="J99" s="19">
        <f t="shared" si="4"/>
        <v>34000</v>
      </c>
      <c r="K99" s="19"/>
      <c r="L99" s="17" t="s">
        <v>18</v>
      </c>
      <c r="M99" s="17" t="s">
        <v>346</v>
      </c>
      <c r="N99" s="19"/>
      <c r="O99" s="4"/>
      <c r="T99" s="57" t="s">
        <v>101</v>
      </c>
    </row>
    <row r="100" spans="1:144" ht="30" x14ac:dyDescent="0.4">
      <c r="A100" s="17"/>
      <c r="B100" s="28" t="s">
        <v>377</v>
      </c>
      <c r="C100" s="17" t="s">
        <v>345</v>
      </c>
      <c r="D100" s="18">
        <v>4</v>
      </c>
      <c r="E100" s="18">
        <v>4</v>
      </c>
      <c r="F100" s="18">
        <v>4</v>
      </c>
      <c r="G100" s="18">
        <v>4</v>
      </c>
      <c r="H100" s="92">
        <f>SUM(Tabla1[[#This Row],[PRIMER TRIMESTRE]:[CUARTO TRIMESTRE]])</f>
        <v>16</v>
      </c>
      <c r="I100" s="19">
        <v>8500</v>
      </c>
      <c r="J100" s="19">
        <f t="shared" si="4"/>
        <v>136000</v>
      </c>
      <c r="K100" s="19"/>
      <c r="L100" s="17" t="s">
        <v>18</v>
      </c>
      <c r="M100" s="17" t="s">
        <v>346</v>
      </c>
      <c r="N100" s="19"/>
      <c r="O100" s="4"/>
      <c r="T100" s="57" t="s">
        <v>103</v>
      </c>
    </row>
    <row r="101" spans="1:144" ht="30" x14ac:dyDescent="0.4">
      <c r="A101" s="17"/>
      <c r="B101" s="28" t="s">
        <v>472</v>
      </c>
      <c r="C101" s="17" t="s">
        <v>345</v>
      </c>
      <c r="D101" s="18"/>
      <c r="E101" s="18">
        <v>6</v>
      </c>
      <c r="F101" s="18"/>
      <c r="G101" s="18">
        <v>6</v>
      </c>
      <c r="H101" s="92">
        <f>SUM(Tabla1[[#This Row],[PRIMER TRIMESTRE]:[CUARTO TRIMESTRE]])</f>
        <v>12</v>
      </c>
      <c r="I101" s="19">
        <v>11000</v>
      </c>
      <c r="J101" s="19">
        <f t="shared" si="4"/>
        <v>132000</v>
      </c>
      <c r="K101" s="19"/>
      <c r="L101" s="17" t="s">
        <v>18</v>
      </c>
      <c r="M101" s="17" t="s">
        <v>346</v>
      </c>
      <c r="N101" s="19"/>
      <c r="O101" s="4"/>
      <c r="T101" s="57" t="s">
        <v>104</v>
      </c>
    </row>
    <row r="102" spans="1:144" ht="30" x14ac:dyDescent="0.4">
      <c r="A102" s="17"/>
      <c r="B102" s="28" t="s">
        <v>378</v>
      </c>
      <c r="C102" s="17" t="s">
        <v>345</v>
      </c>
      <c r="D102" s="18"/>
      <c r="E102" s="18">
        <v>6</v>
      </c>
      <c r="F102" s="18">
        <v>5</v>
      </c>
      <c r="G102" s="18">
        <v>5</v>
      </c>
      <c r="H102" s="92">
        <f>SUM(Tabla1[[#This Row],[PRIMER TRIMESTRE]:[CUARTO TRIMESTRE]])</f>
        <v>16</v>
      </c>
      <c r="I102" s="19">
        <v>12000</v>
      </c>
      <c r="J102" s="19">
        <f t="shared" si="4"/>
        <v>192000</v>
      </c>
      <c r="K102" s="19"/>
      <c r="L102" s="17" t="s">
        <v>18</v>
      </c>
      <c r="M102" s="17" t="s">
        <v>346</v>
      </c>
      <c r="N102" s="19"/>
      <c r="O102" s="4"/>
      <c r="T102" s="57" t="s">
        <v>105</v>
      </c>
    </row>
    <row r="103" spans="1:144" ht="30" x14ac:dyDescent="0.4">
      <c r="A103" s="17"/>
      <c r="B103" s="28" t="s">
        <v>379</v>
      </c>
      <c r="C103" s="17" t="s">
        <v>345</v>
      </c>
      <c r="D103" s="18">
        <v>1</v>
      </c>
      <c r="E103" s="18"/>
      <c r="F103" s="18">
        <v>3</v>
      </c>
      <c r="G103" s="18">
        <v>4</v>
      </c>
      <c r="H103" s="92">
        <f>SUM(Tabla1[[#This Row],[PRIMER TRIMESTRE]:[CUARTO TRIMESTRE]])</f>
        <v>8</v>
      </c>
      <c r="I103" s="19">
        <v>15000</v>
      </c>
      <c r="J103" s="19">
        <f t="shared" si="4"/>
        <v>120000</v>
      </c>
      <c r="K103" s="19"/>
      <c r="L103" s="17" t="s">
        <v>18</v>
      </c>
      <c r="M103" s="17" t="s">
        <v>346</v>
      </c>
      <c r="N103" s="19"/>
      <c r="O103" s="4"/>
      <c r="T103" s="57" t="s">
        <v>106</v>
      </c>
    </row>
    <row r="104" spans="1:144" ht="30" x14ac:dyDescent="0.4">
      <c r="A104" s="17"/>
      <c r="B104" s="28" t="s">
        <v>380</v>
      </c>
      <c r="C104" s="17" t="s">
        <v>345</v>
      </c>
      <c r="D104" s="18"/>
      <c r="E104" s="18">
        <v>3</v>
      </c>
      <c r="F104" s="18"/>
      <c r="G104" s="18">
        <v>3</v>
      </c>
      <c r="H104" s="92">
        <f>SUM(Tabla1[[#This Row],[PRIMER TRIMESTRE]:[CUARTO TRIMESTRE]])</f>
        <v>6</v>
      </c>
      <c r="I104" s="19">
        <v>4000</v>
      </c>
      <c r="J104" s="19">
        <f t="shared" si="4"/>
        <v>24000</v>
      </c>
      <c r="K104" s="19"/>
      <c r="L104" s="17" t="s">
        <v>18</v>
      </c>
      <c r="M104" s="17" t="s">
        <v>346</v>
      </c>
      <c r="N104" s="19"/>
      <c r="O104" s="4"/>
      <c r="T104" s="57" t="s">
        <v>107</v>
      </c>
    </row>
    <row r="105" spans="1:144" ht="30" x14ac:dyDescent="0.4">
      <c r="A105" s="17"/>
      <c r="B105" s="28" t="s">
        <v>578</v>
      </c>
      <c r="C105" s="17" t="s">
        <v>345</v>
      </c>
      <c r="D105" s="18"/>
      <c r="E105" s="18">
        <v>2</v>
      </c>
      <c r="F105" s="18">
        <v>2</v>
      </c>
      <c r="G105" s="18">
        <v>2</v>
      </c>
      <c r="H105" s="92">
        <f>SUM(Tabla1[[#This Row],[PRIMER TRIMESTRE]:[CUARTO TRIMESTRE]])</f>
        <v>6</v>
      </c>
      <c r="I105" s="19">
        <v>6500</v>
      </c>
      <c r="J105" s="19">
        <f t="shared" si="4"/>
        <v>39000</v>
      </c>
      <c r="K105" s="19"/>
      <c r="L105" s="17" t="s">
        <v>18</v>
      </c>
      <c r="M105" s="17" t="s">
        <v>346</v>
      </c>
      <c r="N105" s="19"/>
      <c r="O105" s="4"/>
      <c r="T105" s="57" t="s">
        <v>108</v>
      </c>
    </row>
    <row r="106" spans="1:144" ht="30" x14ac:dyDescent="0.4">
      <c r="A106" s="22"/>
      <c r="B106" s="22"/>
      <c r="C106" s="22"/>
      <c r="D106" s="23"/>
      <c r="E106" s="23"/>
      <c r="F106" s="23"/>
      <c r="G106" s="23"/>
      <c r="H106" s="93"/>
      <c r="I106" s="25"/>
      <c r="J106" s="25"/>
      <c r="K106" s="25"/>
      <c r="L106" s="22"/>
      <c r="M106" s="22"/>
      <c r="N106" s="25"/>
      <c r="O106" s="26"/>
      <c r="T106" s="57" t="s">
        <v>109</v>
      </c>
    </row>
    <row r="107" spans="1:144" s="28" customFormat="1" ht="30" x14ac:dyDescent="0.4">
      <c r="A107" s="16" t="s">
        <v>177</v>
      </c>
      <c r="B107" s="17"/>
      <c r="C107" s="17"/>
      <c r="D107" s="18"/>
      <c r="E107" s="18"/>
      <c r="F107" s="18"/>
      <c r="G107" s="18"/>
      <c r="H107" s="92"/>
      <c r="I107" s="19"/>
      <c r="J107" s="19"/>
      <c r="K107" s="20">
        <f>+SUM(J108:J207)+J208</f>
        <v>1328404</v>
      </c>
      <c r="L107" s="17"/>
      <c r="M107" s="17"/>
      <c r="N107" s="19"/>
      <c r="O107" s="4"/>
      <c r="P107" s="59"/>
      <c r="Q107" s="59"/>
      <c r="R107" s="59"/>
      <c r="S107" s="59"/>
      <c r="T107" s="60" t="s">
        <v>110</v>
      </c>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row>
    <row r="108" spans="1:144" s="28" customFormat="1" ht="30" x14ac:dyDescent="0.4">
      <c r="A108" s="17"/>
      <c r="B108" s="17" t="s">
        <v>381</v>
      </c>
      <c r="C108" s="17" t="s">
        <v>345</v>
      </c>
      <c r="D108" s="18">
        <v>250</v>
      </c>
      <c r="E108" s="18">
        <v>50</v>
      </c>
      <c r="F108" s="18">
        <v>250</v>
      </c>
      <c r="G108" s="18">
        <v>50</v>
      </c>
      <c r="H108" s="92">
        <f>SUM(Tabla1[[#This Row],[PRIMER TRIMESTRE]:[CUARTO TRIMESTRE]])</f>
        <v>600</v>
      </c>
      <c r="I108" s="19">
        <v>150</v>
      </c>
      <c r="J108" s="19">
        <f t="shared" si="4"/>
        <v>90000</v>
      </c>
      <c r="K108" s="19"/>
      <c r="L108" s="17" t="s">
        <v>18</v>
      </c>
      <c r="M108" s="17" t="s">
        <v>346</v>
      </c>
      <c r="N108" s="19"/>
      <c r="O108" s="4"/>
      <c r="P108" s="59"/>
      <c r="Q108" s="59"/>
      <c r="R108" s="59"/>
      <c r="S108" s="59"/>
      <c r="T108" s="60" t="s">
        <v>111</v>
      </c>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row>
    <row r="109" spans="1:144" s="28" customFormat="1" ht="30" x14ac:dyDescent="0.4">
      <c r="A109" s="17"/>
      <c r="B109" s="17" t="s">
        <v>382</v>
      </c>
      <c r="C109" s="17" t="s">
        <v>345</v>
      </c>
      <c r="D109" s="18">
        <v>10</v>
      </c>
      <c r="E109" s="18">
        <v>10</v>
      </c>
      <c r="F109" s="18">
        <v>10</v>
      </c>
      <c r="G109" s="18">
        <v>10</v>
      </c>
      <c r="H109" s="92">
        <f>SUM(Tabla1[[#This Row],[PRIMER TRIMESTRE]:[CUARTO TRIMESTRE]])</f>
        <v>40</v>
      </c>
      <c r="I109" s="19">
        <v>250</v>
      </c>
      <c r="J109" s="19">
        <f t="shared" si="4"/>
        <v>10000</v>
      </c>
      <c r="K109" s="19"/>
      <c r="L109" s="17" t="s">
        <v>18</v>
      </c>
      <c r="M109" s="17" t="s">
        <v>346</v>
      </c>
      <c r="N109" s="19"/>
      <c r="O109" s="4"/>
      <c r="P109" s="59"/>
      <c r="Q109" s="59"/>
      <c r="R109" s="59"/>
      <c r="S109" s="59"/>
      <c r="T109" s="60" t="s">
        <v>113</v>
      </c>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row>
    <row r="110" spans="1:144" s="28" customFormat="1" ht="30" x14ac:dyDescent="0.4">
      <c r="A110" s="17"/>
      <c r="B110" s="17" t="s">
        <v>551</v>
      </c>
      <c r="C110" s="17" t="s">
        <v>526</v>
      </c>
      <c r="D110" s="18">
        <v>100</v>
      </c>
      <c r="E110" s="18"/>
      <c r="F110" s="18">
        <v>100</v>
      </c>
      <c r="G110" s="18"/>
      <c r="H110" s="92">
        <f>SUM(Tabla1[[#This Row],[PRIMER TRIMESTRE]:[CUARTO TRIMESTRE]])</f>
        <v>200</v>
      </c>
      <c r="I110" s="19">
        <v>120</v>
      </c>
      <c r="J110" s="19">
        <f t="shared" si="4"/>
        <v>24000</v>
      </c>
      <c r="K110" s="19"/>
      <c r="L110" s="17" t="s">
        <v>18</v>
      </c>
      <c r="M110" s="17" t="s">
        <v>346</v>
      </c>
      <c r="N110" s="19"/>
      <c r="O110" s="17"/>
      <c r="P110" s="59"/>
      <c r="Q110" s="59"/>
      <c r="R110" s="59"/>
      <c r="S110" s="59"/>
      <c r="T110" s="60" t="s">
        <v>114</v>
      </c>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row>
    <row r="111" spans="1:144" ht="30" x14ac:dyDescent="0.4">
      <c r="A111" s="17"/>
      <c r="B111" s="17" t="s">
        <v>552</v>
      </c>
      <c r="C111" s="17" t="s">
        <v>526</v>
      </c>
      <c r="D111" s="18">
        <v>60</v>
      </c>
      <c r="E111" s="18"/>
      <c r="F111" s="18">
        <v>60</v>
      </c>
      <c r="G111" s="18"/>
      <c r="H111" s="92">
        <f>SUM(Tabla1[[#This Row],[PRIMER TRIMESTRE]:[CUARTO TRIMESTRE]])</f>
        <v>120</v>
      </c>
      <c r="I111" s="19">
        <v>145</v>
      </c>
      <c r="J111" s="19">
        <f>+H111*I111</f>
        <v>17400</v>
      </c>
      <c r="K111" s="19"/>
      <c r="L111" s="17" t="s">
        <v>18</v>
      </c>
      <c r="M111" s="17" t="s">
        <v>346</v>
      </c>
      <c r="N111" s="19"/>
      <c r="O111" s="17"/>
      <c r="T111" s="57" t="s">
        <v>115</v>
      </c>
    </row>
    <row r="112" spans="1:144" s="28" customFormat="1" ht="30" x14ac:dyDescent="0.4">
      <c r="A112" s="17"/>
      <c r="B112" s="17" t="s">
        <v>565</v>
      </c>
      <c r="C112" s="17" t="s">
        <v>526</v>
      </c>
      <c r="D112" s="18">
        <v>60</v>
      </c>
      <c r="E112" s="18"/>
      <c r="F112" s="18">
        <v>60</v>
      </c>
      <c r="G112" s="18"/>
      <c r="H112" s="92">
        <f>SUM(Tabla1[[#This Row],[PRIMER TRIMESTRE]:[CUARTO TRIMESTRE]])</f>
        <v>120</v>
      </c>
      <c r="I112" s="19">
        <v>120</v>
      </c>
      <c r="J112" s="19">
        <f>+H112*I112</f>
        <v>14400</v>
      </c>
      <c r="K112" s="19"/>
      <c r="L112" s="17" t="s">
        <v>18</v>
      </c>
      <c r="M112" s="17" t="s">
        <v>346</v>
      </c>
      <c r="N112" s="19"/>
      <c r="O112" s="17"/>
      <c r="P112" s="59"/>
      <c r="Q112" s="59"/>
      <c r="R112" s="59"/>
      <c r="S112" s="59"/>
      <c r="T112" s="60" t="s">
        <v>116</v>
      </c>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row>
    <row r="113" spans="1:144" s="28" customFormat="1" ht="30" x14ac:dyDescent="0.4">
      <c r="A113" s="17"/>
      <c r="B113" s="17" t="s">
        <v>566</v>
      </c>
      <c r="C113" s="17" t="s">
        <v>526</v>
      </c>
      <c r="D113" s="18">
        <v>60</v>
      </c>
      <c r="E113" s="18"/>
      <c r="F113" s="18">
        <v>60</v>
      </c>
      <c r="G113" s="18"/>
      <c r="H113" s="92">
        <f>SUM(Tabla1[[#This Row],[PRIMER TRIMESTRE]:[CUARTO TRIMESTRE]])</f>
        <v>120</v>
      </c>
      <c r="I113" s="19">
        <v>137</v>
      </c>
      <c r="J113" s="19">
        <f>+H113*I113</f>
        <v>16440</v>
      </c>
      <c r="K113" s="19"/>
      <c r="L113" s="17" t="s">
        <v>18</v>
      </c>
      <c r="M113" s="17" t="s">
        <v>346</v>
      </c>
      <c r="N113" s="19"/>
      <c r="O113" s="17"/>
      <c r="P113" s="59"/>
      <c r="Q113" s="59"/>
      <c r="R113" s="59"/>
      <c r="S113" s="59"/>
      <c r="T113" s="60" t="s">
        <v>117</v>
      </c>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row>
    <row r="114" spans="1:144" s="28" customFormat="1" ht="30" x14ac:dyDescent="0.4">
      <c r="A114" s="17"/>
      <c r="B114" s="17" t="s">
        <v>567</v>
      </c>
      <c r="C114" s="17" t="s">
        <v>526</v>
      </c>
      <c r="D114" s="18"/>
      <c r="E114" s="18">
        <v>20</v>
      </c>
      <c r="F114" s="18">
        <v>20</v>
      </c>
      <c r="G114" s="18">
        <v>20</v>
      </c>
      <c r="H114" s="92">
        <f>SUM(Tabla1[[#This Row],[PRIMER TRIMESTRE]:[CUARTO TRIMESTRE]])</f>
        <v>60</v>
      </c>
      <c r="I114" s="19">
        <v>200</v>
      </c>
      <c r="J114" s="19">
        <f>+H114*I114</f>
        <v>12000</v>
      </c>
      <c r="K114" s="19"/>
      <c r="L114" s="17" t="s">
        <v>18</v>
      </c>
      <c r="M114" s="17" t="s">
        <v>346</v>
      </c>
      <c r="N114" s="19"/>
      <c r="O114" s="17"/>
      <c r="P114" s="59"/>
      <c r="Q114" s="59"/>
      <c r="R114" s="59"/>
      <c r="S114" s="59"/>
      <c r="T114" s="60" t="s">
        <v>118</v>
      </c>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row>
    <row r="115" spans="1:144" s="28" customFormat="1" ht="30" x14ac:dyDescent="0.4">
      <c r="A115" s="17"/>
      <c r="B115" s="17" t="s">
        <v>383</v>
      </c>
      <c r="C115" s="17" t="s">
        <v>345</v>
      </c>
      <c r="D115" s="18"/>
      <c r="E115" s="18">
        <v>20</v>
      </c>
      <c r="F115" s="18">
        <v>20</v>
      </c>
      <c r="G115" s="18"/>
      <c r="H115" s="92">
        <f>SUM(Tabla1[[#This Row],[PRIMER TRIMESTRE]:[CUARTO TRIMESTRE]])</f>
        <v>40</v>
      </c>
      <c r="I115" s="19">
        <v>400</v>
      </c>
      <c r="J115" s="19">
        <f t="shared" si="4"/>
        <v>16000</v>
      </c>
      <c r="K115" s="19"/>
      <c r="L115" s="17" t="s">
        <v>18</v>
      </c>
      <c r="M115" s="17" t="s">
        <v>346</v>
      </c>
      <c r="N115" s="19"/>
      <c r="O115" s="4"/>
      <c r="P115" s="59"/>
      <c r="Q115" s="59"/>
      <c r="R115" s="59"/>
      <c r="S115" s="59"/>
      <c r="T115" s="60" t="s">
        <v>119</v>
      </c>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row>
    <row r="116" spans="1:144" s="28" customFormat="1" ht="30" x14ac:dyDescent="0.4">
      <c r="A116" s="17"/>
      <c r="B116" s="17" t="s">
        <v>550</v>
      </c>
      <c r="C116" s="17" t="s">
        <v>345</v>
      </c>
      <c r="D116" s="18"/>
      <c r="E116" s="18">
        <v>6</v>
      </c>
      <c r="F116" s="18">
        <v>6</v>
      </c>
      <c r="G116" s="18"/>
      <c r="H116" s="92">
        <f>SUM(Tabla1[[#This Row],[PRIMER TRIMESTRE]:[CUARTO TRIMESTRE]])</f>
        <v>12</v>
      </c>
      <c r="I116" s="19">
        <v>75</v>
      </c>
      <c r="J116" s="19">
        <f>+H116*I116</f>
        <v>900</v>
      </c>
      <c r="K116" s="19"/>
      <c r="L116" s="17" t="s">
        <v>18</v>
      </c>
      <c r="M116" s="17" t="s">
        <v>346</v>
      </c>
      <c r="N116" s="19"/>
      <c r="O116" s="17"/>
      <c r="P116" s="59"/>
      <c r="Q116" s="59"/>
      <c r="R116" s="59"/>
      <c r="S116" s="59"/>
      <c r="T116" s="60" t="s">
        <v>120</v>
      </c>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c r="EI116" s="59"/>
      <c r="EJ116" s="59"/>
      <c r="EK116" s="59"/>
      <c r="EL116" s="59"/>
      <c r="EM116" s="59"/>
      <c r="EN116" s="59"/>
    </row>
    <row r="117" spans="1:144" s="28" customFormat="1" ht="30" x14ac:dyDescent="0.4">
      <c r="A117" s="17"/>
      <c r="B117" s="17" t="s">
        <v>384</v>
      </c>
      <c r="C117" s="17" t="s">
        <v>345</v>
      </c>
      <c r="D117" s="18"/>
      <c r="E117" s="18">
        <v>50</v>
      </c>
      <c r="F117" s="18"/>
      <c r="G117" s="18">
        <v>50</v>
      </c>
      <c r="H117" s="92">
        <f>SUM(Tabla1[[#This Row],[PRIMER TRIMESTRE]:[CUARTO TRIMESTRE]])</f>
        <v>100</v>
      </c>
      <c r="I117" s="19">
        <v>300</v>
      </c>
      <c r="J117" s="19">
        <f t="shared" si="4"/>
        <v>30000</v>
      </c>
      <c r="K117" s="19"/>
      <c r="L117" s="17" t="s">
        <v>18</v>
      </c>
      <c r="M117" s="17" t="s">
        <v>346</v>
      </c>
      <c r="N117" s="19"/>
      <c r="O117" s="4"/>
      <c r="P117" s="59"/>
      <c r="Q117" s="59"/>
      <c r="R117" s="59"/>
      <c r="S117" s="59"/>
      <c r="T117" s="60" t="s">
        <v>121</v>
      </c>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c r="DD117" s="59"/>
      <c r="DE117" s="59"/>
      <c r="DF117" s="59"/>
      <c r="DG117" s="59"/>
      <c r="DH117" s="59"/>
      <c r="DI117" s="59"/>
      <c r="DJ117" s="59"/>
      <c r="DK117" s="59"/>
      <c r="DL117" s="59"/>
      <c r="DM117" s="59"/>
      <c r="DN117" s="59"/>
      <c r="DO117" s="59"/>
      <c r="DP117" s="59"/>
      <c r="DQ117" s="59"/>
      <c r="DR117" s="59"/>
      <c r="DS117" s="59"/>
      <c r="DT117" s="59"/>
      <c r="DU117" s="59"/>
      <c r="DV117" s="59"/>
      <c r="DW117" s="59"/>
      <c r="DX117" s="59"/>
      <c r="DY117" s="59"/>
      <c r="DZ117" s="59"/>
      <c r="EA117" s="59"/>
      <c r="EB117" s="59"/>
      <c r="EC117" s="59"/>
      <c r="ED117" s="59"/>
      <c r="EE117" s="59"/>
      <c r="EF117" s="59"/>
      <c r="EG117" s="59"/>
      <c r="EH117" s="59"/>
      <c r="EI117" s="59"/>
      <c r="EJ117" s="59"/>
      <c r="EK117" s="59"/>
      <c r="EL117" s="59"/>
      <c r="EM117" s="59"/>
      <c r="EN117" s="59"/>
    </row>
    <row r="118" spans="1:144" ht="30" x14ac:dyDescent="0.4">
      <c r="A118" s="17"/>
      <c r="B118" s="17" t="s">
        <v>546</v>
      </c>
      <c r="C118" s="17" t="s">
        <v>345</v>
      </c>
      <c r="D118" s="18"/>
      <c r="E118" s="18">
        <v>50</v>
      </c>
      <c r="F118" s="18"/>
      <c r="G118" s="18">
        <v>50</v>
      </c>
      <c r="H118" s="92">
        <f>SUM(Tabla1[[#This Row],[PRIMER TRIMESTRE]:[CUARTO TRIMESTRE]])</f>
        <v>100</v>
      </c>
      <c r="I118" s="19">
        <v>700</v>
      </c>
      <c r="J118" s="19">
        <f t="shared" si="4"/>
        <v>70000</v>
      </c>
      <c r="K118" s="19"/>
      <c r="L118" s="17" t="s">
        <v>18</v>
      </c>
      <c r="M118" s="17" t="s">
        <v>346</v>
      </c>
      <c r="N118" s="19"/>
      <c r="O118" s="4"/>
      <c r="T118" s="57" t="s">
        <v>122</v>
      </c>
    </row>
    <row r="119" spans="1:144" s="28" customFormat="1" ht="30" x14ac:dyDescent="0.4">
      <c r="A119" s="4"/>
      <c r="B119" s="17" t="s">
        <v>460</v>
      </c>
      <c r="C119" s="17" t="s">
        <v>345</v>
      </c>
      <c r="D119" s="18"/>
      <c r="E119" s="18">
        <v>15</v>
      </c>
      <c r="F119" s="18"/>
      <c r="G119" s="18">
        <v>15</v>
      </c>
      <c r="H119" s="92">
        <f>SUM(Tabla1[[#This Row],[PRIMER TRIMESTRE]:[CUARTO TRIMESTRE]])</f>
        <v>30</v>
      </c>
      <c r="I119" s="19">
        <v>150</v>
      </c>
      <c r="J119" s="19">
        <f>+H119*I119</f>
        <v>4500</v>
      </c>
      <c r="K119" s="5"/>
      <c r="L119" s="17" t="s">
        <v>18</v>
      </c>
      <c r="M119" s="17" t="s">
        <v>346</v>
      </c>
      <c r="N119" s="5"/>
      <c r="O119" s="4"/>
      <c r="P119" s="59"/>
      <c r="Q119" s="59"/>
      <c r="R119" s="59"/>
      <c r="S119" s="59"/>
      <c r="T119" s="60" t="s">
        <v>123</v>
      </c>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row>
    <row r="120" spans="1:144" ht="30" x14ac:dyDescent="0.4">
      <c r="A120" s="17"/>
      <c r="B120" s="17" t="s">
        <v>446</v>
      </c>
      <c r="C120" s="17" t="s">
        <v>345</v>
      </c>
      <c r="D120" s="18">
        <v>10</v>
      </c>
      <c r="E120" s="18"/>
      <c r="F120" s="18">
        <v>10</v>
      </c>
      <c r="G120" s="18">
        <v>5</v>
      </c>
      <c r="H120" s="92">
        <f>SUM(Tabla1[[#This Row],[PRIMER TRIMESTRE]:[CUARTO TRIMESTRE]])</f>
        <v>25</v>
      </c>
      <c r="I120" s="19">
        <v>330</v>
      </c>
      <c r="J120" s="19">
        <f t="shared" si="4"/>
        <v>8250</v>
      </c>
      <c r="K120" s="19"/>
      <c r="L120" s="17" t="s">
        <v>18</v>
      </c>
      <c r="M120" s="17" t="s">
        <v>346</v>
      </c>
      <c r="N120" s="19"/>
      <c r="O120" s="4"/>
      <c r="T120" s="57" t="s">
        <v>124</v>
      </c>
    </row>
    <row r="121" spans="1:144" ht="30" x14ac:dyDescent="0.4">
      <c r="A121" s="17"/>
      <c r="B121" s="17" t="s">
        <v>548</v>
      </c>
      <c r="C121" s="17" t="s">
        <v>345</v>
      </c>
      <c r="D121" s="18">
        <v>6</v>
      </c>
      <c r="E121" s="18"/>
      <c r="F121" s="18">
        <v>6</v>
      </c>
      <c r="G121" s="18">
        <v>6</v>
      </c>
      <c r="H121" s="92">
        <f>SUM(Tabla1[[#This Row],[PRIMER TRIMESTRE]:[CUARTO TRIMESTRE]])</f>
        <v>18</v>
      </c>
      <c r="I121" s="19">
        <v>120</v>
      </c>
      <c r="J121" s="19">
        <f t="shared" ref="J121:J126" si="5">+H121*I121</f>
        <v>2160</v>
      </c>
      <c r="K121" s="19"/>
      <c r="L121" s="17" t="s">
        <v>18</v>
      </c>
      <c r="M121" s="17" t="s">
        <v>346</v>
      </c>
      <c r="N121" s="19"/>
      <c r="O121" s="17"/>
      <c r="T121" s="57" t="s">
        <v>125</v>
      </c>
    </row>
    <row r="122" spans="1:144" s="28" customFormat="1" ht="30" x14ac:dyDescent="0.4">
      <c r="A122" s="17"/>
      <c r="B122" s="17" t="s">
        <v>549</v>
      </c>
      <c r="C122" s="17" t="s">
        <v>345</v>
      </c>
      <c r="D122" s="18">
        <v>2</v>
      </c>
      <c r="E122" s="18"/>
      <c r="F122" s="18">
        <v>2</v>
      </c>
      <c r="G122" s="18"/>
      <c r="H122" s="92">
        <f>SUM(Tabla1[[#This Row],[PRIMER TRIMESTRE]:[CUARTO TRIMESTRE]])</f>
        <v>4</v>
      </c>
      <c r="I122" s="19">
        <v>300</v>
      </c>
      <c r="J122" s="19">
        <f t="shared" si="5"/>
        <v>1200</v>
      </c>
      <c r="K122" s="19"/>
      <c r="L122" s="17" t="s">
        <v>18</v>
      </c>
      <c r="M122" s="17" t="s">
        <v>346</v>
      </c>
      <c r="N122" s="19"/>
      <c r="O122" s="17"/>
      <c r="P122" s="59"/>
      <c r="Q122" s="59"/>
      <c r="R122" s="59"/>
      <c r="S122" s="59"/>
      <c r="T122" s="60" t="s">
        <v>126</v>
      </c>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c r="DJ122" s="59"/>
      <c r="DK122" s="59"/>
      <c r="DL122" s="59"/>
      <c r="DM122" s="59"/>
      <c r="DN122" s="59"/>
      <c r="DO122" s="59"/>
      <c r="DP122" s="59"/>
      <c r="DQ122" s="59"/>
      <c r="DR122" s="59"/>
      <c r="DS122" s="59"/>
      <c r="DT122" s="59"/>
      <c r="DU122" s="59"/>
      <c r="DV122" s="59"/>
      <c r="DW122" s="59"/>
      <c r="DX122" s="59"/>
      <c r="DY122" s="59"/>
      <c r="DZ122" s="59"/>
      <c r="EA122" s="59"/>
      <c r="EB122" s="59"/>
      <c r="EC122" s="59"/>
      <c r="ED122" s="59"/>
      <c r="EE122" s="59"/>
      <c r="EF122" s="59"/>
      <c r="EG122" s="59"/>
      <c r="EH122" s="59"/>
      <c r="EI122" s="59"/>
      <c r="EJ122" s="59"/>
      <c r="EK122" s="59"/>
      <c r="EL122" s="59"/>
      <c r="EM122" s="59"/>
      <c r="EN122" s="59"/>
    </row>
    <row r="123" spans="1:144" ht="30" x14ac:dyDescent="0.4">
      <c r="A123" s="17"/>
      <c r="B123" s="17" t="s">
        <v>557</v>
      </c>
      <c r="C123" s="17" t="s">
        <v>345</v>
      </c>
      <c r="D123" s="18">
        <v>4</v>
      </c>
      <c r="E123" s="18"/>
      <c r="F123" s="18">
        <v>4</v>
      </c>
      <c r="G123" s="18"/>
      <c r="H123" s="92">
        <f>SUM(Tabla1[[#This Row],[PRIMER TRIMESTRE]:[CUARTO TRIMESTRE]])</f>
        <v>8</v>
      </c>
      <c r="I123" s="19">
        <v>200</v>
      </c>
      <c r="J123" s="19">
        <f t="shared" si="5"/>
        <v>1600</v>
      </c>
      <c r="K123" s="19"/>
      <c r="L123" s="17" t="s">
        <v>18</v>
      </c>
      <c r="M123" s="17" t="s">
        <v>346</v>
      </c>
      <c r="N123" s="19"/>
      <c r="O123" s="17"/>
      <c r="T123" s="57" t="s">
        <v>127</v>
      </c>
    </row>
    <row r="124" spans="1:144" s="28" customFormat="1" ht="30" x14ac:dyDescent="0.4">
      <c r="A124" s="17"/>
      <c r="B124" s="17" t="s">
        <v>558</v>
      </c>
      <c r="C124" s="17" t="s">
        <v>526</v>
      </c>
      <c r="D124" s="18"/>
      <c r="E124" s="18">
        <v>20</v>
      </c>
      <c r="F124" s="18"/>
      <c r="G124" s="18">
        <v>20</v>
      </c>
      <c r="H124" s="92">
        <f>SUM(Tabla1[[#This Row],[PRIMER TRIMESTRE]:[CUARTO TRIMESTRE]])</f>
        <v>40</v>
      </c>
      <c r="I124" s="19">
        <v>350</v>
      </c>
      <c r="J124" s="19">
        <f t="shared" si="5"/>
        <v>14000</v>
      </c>
      <c r="K124" s="19"/>
      <c r="L124" s="17" t="s">
        <v>18</v>
      </c>
      <c r="M124" s="17" t="s">
        <v>346</v>
      </c>
      <c r="N124" s="19"/>
      <c r="O124" s="17"/>
      <c r="P124" s="59"/>
      <c r="Q124" s="59"/>
      <c r="R124" s="59"/>
      <c r="S124" s="59"/>
      <c r="T124" s="60" t="s">
        <v>128</v>
      </c>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row>
    <row r="125" spans="1:144" s="28" customFormat="1" ht="30" x14ac:dyDescent="0.4">
      <c r="A125" s="17"/>
      <c r="B125" s="17" t="s">
        <v>559</v>
      </c>
      <c r="C125" s="17" t="s">
        <v>526</v>
      </c>
      <c r="D125" s="18"/>
      <c r="E125" s="18">
        <v>20</v>
      </c>
      <c r="F125" s="18"/>
      <c r="G125" s="18">
        <v>20</v>
      </c>
      <c r="H125" s="92">
        <f>SUM(Tabla1[[#This Row],[PRIMER TRIMESTRE]:[CUARTO TRIMESTRE]])</f>
        <v>40</v>
      </c>
      <c r="I125" s="19">
        <v>450</v>
      </c>
      <c r="J125" s="19">
        <f t="shared" si="5"/>
        <v>18000</v>
      </c>
      <c r="K125" s="19"/>
      <c r="L125" s="17" t="s">
        <v>18</v>
      </c>
      <c r="M125" s="17" t="s">
        <v>346</v>
      </c>
      <c r="N125" s="19"/>
      <c r="O125" s="17"/>
      <c r="P125" s="59"/>
      <c r="Q125" s="59"/>
      <c r="R125" s="59"/>
      <c r="S125" s="59"/>
      <c r="T125" s="60" t="s">
        <v>129</v>
      </c>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c r="DK125" s="59"/>
      <c r="DL125" s="59"/>
      <c r="DM125" s="59"/>
      <c r="DN125" s="59"/>
      <c r="DO125" s="59"/>
      <c r="DP125" s="59"/>
      <c r="DQ125" s="59"/>
      <c r="DR125" s="59"/>
      <c r="DS125" s="59"/>
      <c r="DT125" s="59"/>
      <c r="DU125" s="59"/>
      <c r="DV125" s="59"/>
      <c r="DW125" s="59"/>
      <c r="DX125" s="59"/>
      <c r="DY125" s="59"/>
      <c r="DZ125" s="59"/>
      <c r="EA125" s="59"/>
      <c r="EB125" s="59"/>
      <c r="EC125" s="59"/>
      <c r="ED125" s="59"/>
      <c r="EE125" s="59"/>
      <c r="EF125" s="59"/>
      <c r="EG125" s="59"/>
      <c r="EH125" s="59"/>
      <c r="EI125" s="59"/>
      <c r="EJ125" s="59"/>
      <c r="EK125" s="59"/>
      <c r="EL125" s="59"/>
      <c r="EM125" s="59"/>
      <c r="EN125" s="59"/>
    </row>
    <row r="126" spans="1:144" ht="30" x14ac:dyDescent="0.4">
      <c r="A126" s="17"/>
      <c r="B126" s="17" t="s">
        <v>560</v>
      </c>
      <c r="C126" s="17" t="s">
        <v>526</v>
      </c>
      <c r="D126" s="18"/>
      <c r="E126" s="18">
        <v>6</v>
      </c>
      <c r="F126" s="18"/>
      <c r="G126" s="18">
        <v>6</v>
      </c>
      <c r="H126" s="92">
        <f>SUM(Tabla1[[#This Row],[PRIMER TRIMESTRE]:[CUARTO TRIMESTRE]])</f>
        <v>12</v>
      </c>
      <c r="I126" s="19">
        <v>2</v>
      </c>
      <c r="J126" s="19">
        <f t="shared" si="5"/>
        <v>24</v>
      </c>
      <c r="K126" s="19"/>
      <c r="L126" s="17" t="s">
        <v>18</v>
      </c>
      <c r="M126" s="17" t="s">
        <v>346</v>
      </c>
      <c r="N126" s="19"/>
      <c r="O126" s="17"/>
      <c r="T126" s="57" t="s">
        <v>130</v>
      </c>
    </row>
    <row r="127" spans="1:144" ht="30" x14ac:dyDescent="0.4">
      <c r="A127" s="17"/>
      <c r="B127" s="17" t="s">
        <v>385</v>
      </c>
      <c r="C127" s="17" t="s">
        <v>345</v>
      </c>
      <c r="D127" s="18">
        <v>10</v>
      </c>
      <c r="E127" s="18">
        <v>10</v>
      </c>
      <c r="F127" s="18">
        <v>10</v>
      </c>
      <c r="G127" s="18">
        <v>10</v>
      </c>
      <c r="H127" s="92">
        <f>SUM(Tabla1[[#This Row],[PRIMER TRIMESTRE]:[CUARTO TRIMESTRE]])</f>
        <v>40</v>
      </c>
      <c r="I127" s="19">
        <v>85</v>
      </c>
      <c r="J127" s="19">
        <f t="shared" si="4"/>
        <v>3400</v>
      </c>
      <c r="K127" s="19"/>
      <c r="L127" s="17" t="s">
        <v>18</v>
      </c>
      <c r="M127" s="17" t="s">
        <v>346</v>
      </c>
      <c r="N127" s="19"/>
      <c r="O127" s="4"/>
      <c r="T127" s="57" t="s">
        <v>131</v>
      </c>
    </row>
    <row r="128" spans="1:144" ht="30" x14ac:dyDescent="0.4">
      <c r="A128" s="17"/>
      <c r="B128" s="17" t="s">
        <v>386</v>
      </c>
      <c r="C128" s="17" t="s">
        <v>345</v>
      </c>
      <c r="D128" s="18">
        <v>40</v>
      </c>
      <c r="E128" s="18">
        <v>40</v>
      </c>
      <c r="F128" s="18">
        <v>40</v>
      </c>
      <c r="G128" s="18">
        <v>40</v>
      </c>
      <c r="H128" s="92">
        <f>SUM(Tabla1[[#This Row],[PRIMER TRIMESTRE]:[CUARTO TRIMESTRE]])</f>
        <v>160</v>
      </c>
      <c r="I128" s="19">
        <v>100</v>
      </c>
      <c r="J128" s="19">
        <f t="shared" si="4"/>
        <v>16000</v>
      </c>
      <c r="K128" s="19"/>
      <c r="L128" s="17" t="s">
        <v>18</v>
      </c>
      <c r="M128" s="17" t="s">
        <v>346</v>
      </c>
      <c r="N128" s="19"/>
      <c r="O128" s="4"/>
      <c r="T128" s="57" t="s">
        <v>132</v>
      </c>
    </row>
    <row r="129" spans="1:144" ht="30" x14ac:dyDescent="0.4">
      <c r="A129" s="17"/>
      <c r="B129" s="17" t="s">
        <v>387</v>
      </c>
      <c r="C129" s="17" t="s">
        <v>345</v>
      </c>
      <c r="D129" s="18">
        <v>15</v>
      </c>
      <c r="E129" s="18"/>
      <c r="F129" s="18">
        <v>15</v>
      </c>
      <c r="G129" s="18"/>
      <c r="H129" s="92">
        <f>SUM(Tabla1[[#This Row],[PRIMER TRIMESTRE]:[CUARTO TRIMESTRE]])</f>
        <v>30</v>
      </c>
      <c r="I129" s="19">
        <v>120</v>
      </c>
      <c r="J129" s="19">
        <f t="shared" si="4"/>
        <v>3600</v>
      </c>
      <c r="K129" s="19"/>
      <c r="L129" s="17" t="s">
        <v>18</v>
      </c>
      <c r="M129" s="17" t="s">
        <v>346</v>
      </c>
      <c r="N129" s="19"/>
      <c r="O129" s="4"/>
      <c r="T129" s="57" t="s">
        <v>133</v>
      </c>
    </row>
    <row r="130" spans="1:144" ht="30" x14ac:dyDescent="0.4">
      <c r="A130" s="17"/>
      <c r="B130" s="17" t="s">
        <v>556</v>
      </c>
      <c r="C130" s="17" t="s">
        <v>345</v>
      </c>
      <c r="D130" s="18"/>
      <c r="E130" s="18">
        <v>2</v>
      </c>
      <c r="F130" s="18">
        <v>2</v>
      </c>
      <c r="G130" s="18"/>
      <c r="H130" s="92">
        <f>SUM(Tabla1[[#This Row],[PRIMER TRIMESTRE]:[CUARTO TRIMESTRE]])</f>
        <v>4</v>
      </c>
      <c r="I130" s="19">
        <v>350</v>
      </c>
      <c r="J130" s="19">
        <f>+H130*I130</f>
        <v>1400</v>
      </c>
      <c r="K130" s="19"/>
      <c r="L130" s="17" t="s">
        <v>18</v>
      </c>
      <c r="M130" s="17" t="s">
        <v>346</v>
      </c>
      <c r="N130" s="19"/>
      <c r="O130" s="17"/>
      <c r="T130" s="57" t="s">
        <v>134</v>
      </c>
    </row>
    <row r="131" spans="1:144" ht="30" x14ac:dyDescent="0.4">
      <c r="A131" s="17"/>
      <c r="B131" s="17" t="s">
        <v>547</v>
      </c>
      <c r="C131" s="17" t="s">
        <v>345</v>
      </c>
      <c r="D131" s="18">
        <v>4</v>
      </c>
      <c r="E131" s="18"/>
      <c r="F131" s="18">
        <v>4</v>
      </c>
      <c r="G131" s="18"/>
      <c r="H131" s="92">
        <f>SUM(Tabla1[[#This Row],[PRIMER TRIMESTRE]:[CUARTO TRIMESTRE]])</f>
        <v>8</v>
      </c>
      <c r="I131" s="19">
        <v>560</v>
      </c>
      <c r="J131" s="19">
        <f>+H131*I131</f>
        <v>4480</v>
      </c>
      <c r="K131" s="19"/>
      <c r="L131" s="17" t="s">
        <v>18</v>
      </c>
      <c r="M131" s="17" t="s">
        <v>346</v>
      </c>
      <c r="N131" s="19"/>
      <c r="O131" s="17"/>
      <c r="T131" s="57" t="s">
        <v>135</v>
      </c>
    </row>
    <row r="132" spans="1:144" ht="30" x14ac:dyDescent="0.4">
      <c r="A132" s="17"/>
      <c r="B132" s="17" t="s">
        <v>388</v>
      </c>
      <c r="C132" s="17" t="s">
        <v>345</v>
      </c>
      <c r="D132" s="18">
        <v>10</v>
      </c>
      <c r="E132" s="18">
        <v>10</v>
      </c>
      <c r="F132" s="18">
        <v>10</v>
      </c>
      <c r="G132" s="18">
        <v>10</v>
      </c>
      <c r="H132" s="92">
        <f>SUM(Tabla1[[#This Row],[PRIMER TRIMESTRE]:[CUARTO TRIMESTRE]])</f>
        <v>40</v>
      </c>
      <c r="I132" s="19">
        <v>350</v>
      </c>
      <c r="J132" s="19">
        <f t="shared" si="4"/>
        <v>14000</v>
      </c>
      <c r="K132" s="19"/>
      <c r="L132" s="17" t="s">
        <v>18</v>
      </c>
      <c r="M132" s="17" t="s">
        <v>346</v>
      </c>
      <c r="N132" s="19"/>
      <c r="O132" s="4"/>
      <c r="T132" s="57" t="s">
        <v>136</v>
      </c>
    </row>
    <row r="133" spans="1:144" ht="30" x14ac:dyDescent="0.4">
      <c r="A133" s="17"/>
      <c r="B133" s="17" t="s">
        <v>553</v>
      </c>
      <c r="C133" s="17" t="s">
        <v>345</v>
      </c>
      <c r="D133" s="18">
        <v>10</v>
      </c>
      <c r="E133" s="18">
        <v>10</v>
      </c>
      <c r="F133" s="18"/>
      <c r="G133" s="18">
        <v>10</v>
      </c>
      <c r="H133" s="92">
        <f>SUM(Tabla1[[#This Row],[PRIMER TRIMESTRE]:[CUARTO TRIMESTRE]])</f>
        <v>30</v>
      </c>
      <c r="I133" s="19">
        <v>15</v>
      </c>
      <c r="J133" s="19">
        <f t="shared" si="4"/>
        <v>450</v>
      </c>
      <c r="K133" s="19"/>
      <c r="L133" s="17" t="s">
        <v>18</v>
      </c>
      <c r="M133" s="17" t="s">
        <v>346</v>
      </c>
      <c r="N133" s="19"/>
      <c r="O133" s="4"/>
      <c r="T133" s="57" t="s">
        <v>137</v>
      </c>
    </row>
    <row r="134" spans="1:144" ht="30" x14ac:dyDescent="0.4">
      <c r="A134" s="17"/>
      <c r="B134" s="17" t="s">
        <v>389</v>
      </c>
      <c r="C134" s="17" t="s">
        <v>526</v>
      </c>
      <c r="D134" s="18">
        <v>10</v>
      </c>
      <c r="E134" s="18"/>
      <c r="F134" s="18">
        <v>10</v>
      </c>
      <c r="G134" s="18"/>
      <c r="H134" s="92">
        <f>SUM(Tabla1[[#This Row],[PRIMER TRIMESTRE]:[CUARTO TRIMESTRE]])</f>
        <v>20</v>
      </c>
      <c r="I134" s="19">
        <v>35</v>
      </c>
      <c r="J134" s="19">
        <f t="shared" si="4"/>
        <v>700</v>
      </c>
      <c r="K134" s="19"/>
      <c r="L134" s="17" t="s">
        <v>18</v>
      </c>
      <c r="M134" s="17" t="s">
        <v>346</v>
      </c>
      <c r="N134" s="19"/>
      <c r="O134" s="4"/>
      <c r="T134" s="57" t="s">
        <v>138</v>
      </c>
    </row>
    <row r="135" spans="1:144" s="28" customFormat="1" ht="30" x14ac:dyDescent="0.4">
      <c r="A135" s="17"/>
      <c r="B135" s="17" t="s">
        <v>390</v>
      </c>
      <c r="C135" s="17" t="s">
        <v>345</v>
      </c>
      <c r="D135" s="18">
        <v>10</v>
      </c>
      <c r="E135" s="18"/>
      <c r="F135" s="18">
        <v>10</v>
      </c>
      <c r="G135" s="18"/>
      <c r="H135" s="92">
        <f>SUM(Tabla1[[#This Row],[PRIMER TRIMESTRE]:[CUARTO TRIMESTRE]])</f>
        <v>20</v>
      </c>
      <c r="I135" s="19">
        <v>270</v>
      </c>
      <c r="J135" s="19">
        <f t="shared" si="4"/>
        <v>5400</v>
      </c>
      <c r="K135" s="19"/>
      <c r="L135" s="17" t="s">
        <v>18</v>
      </c>
      <c r="M135" s="17" t="s">
        <v>346</v>
      </c>
      <c r="N135" s="19"/>
      <c r="O135" s="4"/>
      <c r="P135" s="59"/>
      <c r="Q135" s="59"/>
      <c r="R135" s="59"/>
      <c r="S135" s="59"/>
      <c r="T135" s="60" t="s">
        <v>139</v>
      </c>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row>
    <row r="136" spans="1:144" s="95" customFormat="1" ht="30" x14ac:dyDescent="0.4">
      <c r="A136" s="17"/>
      <c r="B136" s="17" t="s">
        <v>603</v>
      </c>
      <c r="C136" s="17" t="s">
        <v>526</v>
      </c>
      <c r="D136" s="18">
        <v>15</v>
      </c>
      <c r="E136" s="18">
        <v>15</v>
      </c>
      <c r="F136" s="18">
        <v>15</v>
      </c>
      <c r="G136" s="18">
        <v>15</v>
      </c>
      <c r="H136" s="92">
        <f>SUM(Tabla1[[#This Row],[PRIMER TRIMESTRE]:[CUARTO TRIMESTRE]])</f>
        <v>60</v>
      </c>
      <c r="I136" s="19">
        <v>30</v>
      </c>
      <c r="J136" s="19">
        <f>+H136*I136</f>
        <v>1800</v>
      </c>
      <c r="K136" s="19"/>
      <c r="L136" s="17" t="s">
        <v>18</v>
      </c>
      <c r="M136" s="97" t="s">
        <v>346</v>
      </c>
      <c r="N136" s="19"/>
      <c r="O136" s="17"/>
      <c r="P136" s="59"/>
      <c r="Q136" s="59"/>
      <c r="R136" s="59"/>
      <c r="S136" s="59"/>
      <c r="T136" s="60"/>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row>
    <row r="137" spans="1:144" ht="30" x14ac:dyDescent="0.4">
      <c r="A137" s="17"/>
      <c r="B137" s="17" t="s">
        <v>391</v>
      </c>
      <c r="C137" s="17" t="s">
        <v>345</v>
      </c>
      <c r="D137" s="18">
        <v>10</v>
      </c>
      <c r="E137" s="18"/>
      <c r="F137" s="18">
        <v>10</v>
      </c>
      <c r="G137" s="18"/>
      <c r="H137" s="92">
        <f>SUM(Tabla1[[#This Row],[PRIMER TRIMESTRE]:[CUARTO TRIMESTRE]])</f>
        <v>20</v>
      </c>
      <c r="I137" s="19">
        <v>50</v>
      </c>
      <c r="J137" s="19">
        <f t="shared" si="4"/>
        <v>1000</v>
      </c>
      <c r="K137" s="19"/>
      <c r="L137" s="17" t="s">
        <v>18</v>
      </c>
      <c r="M137" s="17" t="s">
        <v>346</v>
      </c>
      <c r="N137" s="19"/>
      <c r="O137" s="4"/>
      <c r="T137" s="57" t="s">
        <v>140</v>
      </c>
    </row>
    <row r="138" spans="1:144" s="28" customFormat="1" ht="30" x14ac:dyDescent="0.4">
      <c r="A138" s="17"/>
      <c r="B138" s="17" t="s">
        <v>392</v>
      </c>
      <c r="C138" s="17" t="s">
        <v>345</v>
      </c>
      <c r="D138" s="18">
        <v>5</v>
      </c>
      <c r="E138" s="18">
        <v>5</v>
      </c>
      <c r="F138" s="18">
        <v>5</v>
      </c>
      <c r="G138" s="18">
        <v>5</v>
      </c>
      <c r="H138" s="92">
        <f>SUM(Tabla1[[#This Row],[PRIMER TRIMESTRE]:[CUARTO TRIMESTRE]])</f>
        <v>20</v>
      </c>
      <c r="I138" s="19">
        <v>300</v>
      </c>
      <c r="J138" s="19">
        <f t="shared" si="4"/>
        <v>6000</v>
      </c>
      <c r="K138" s="19"/>
      <c r="L138" s="17" t="s">
        <v>18</v>
      </c>
      <c r="M138" s="17" t="s">
        <v>346</v>
      </c>
      <c r="N138" s="19"/>
      <c r="O138" s="4"/>
      <c r="P138" s="59"/>
      <c r="Q138" s="59"/>
      <c r="R138" s="59"/>
      <c r="S138" s="59"/>
      <c r="T138" s="60" t="s">
        <v>141</v>
      </c>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row>
    <row r="139" spans="1:144" ht="30" x14ac:dyDescent="0.4">
      <c r="A139" s="17"/>
      <c r="B139" s="17" t="s">
        <v>393</v>
      </c>
      <c r="C139" s="17" t="s">
        <v>345</v>
      </c>
      <c r="D139" s="18"/>
      <c r="E139" s="18">
        <v>30</v>
      </c>
      <c r="F139" s="18"/>
      <c r="G139" s="18">
        <v>30</v>
      </c>
      <c r="H139" s="92">
        <f>SUM(Tabla1[[#This Row],[PRIMER TRIMESTRE]:[CUARTO TRIMESTRE]])</f>
        <v>60</v>
      </c>
      <c r="I139" s="19">
        <v>30</v>
      </c>
      <c r="J139" s="19">
        <f t="shared" si="4"/>
        <v>1800</v>
      </c>
      <c r="K139" s="19"/>
      <c r="L139" s="17" t="s">
        <v>18</v>
      </c>
      <c r="M139" s="17" t="s">
        <v>346</v>
      </c>
      <c r="N139" s="19"/>
      <c r="O139" s="4"/>
      <c r="T139" s="57" t="s">
        <v>142</v>
      </c>
    </row>
    <row r="140" spans="1:144" ht="30" x14ac:dyDescent="0.4">
      <c r="A140" s="17"/>
      <c r="B140" s="17" t="s">
        <v>394</v>
      </c>
      <c r="C140" s="17" t="s">
        <v>526</v>
      </c>
      <c r="D140" s="18">
        <v>40</v>
      </c>
      <c r="E140" s="18"/>
      <c r="F140" s="18">
        <v>40</v>
      </c>
      <c r="G140" s="18"/>
      <c r="H140" s="92">
        <f>SUM(Tabla1[[#This Row],[PRIMER TRIMESTRE]:[CUARTO TRIMESTRE]])</f>
        <v>80</v>
      </c>
      <c r="I140" s="19">
        <v>80</v>
      </c>
      <c r="J140" s="19">
        <f t="shared" si="4"/>
        <v>6400</v>
      </c>
      <c r="K140" s="19"/>
      <c r="L140" s="17" t="s">
        <v>18</v>
      </c>
      <c r="M140" s="17" t="s">
        <v>346</v>
      </c>
      <c r="N140" s="19"/>
      <c r="O140" s="4"/>
      <c r="T140" s="57" t="s">
        <v>143</v>
      </c>
    </row>
    <row r="141" spans="1:144" ht="30" x14ac:dyDescent="0.4">
      <c r="A141" s="17"/>
      <c r="B141" s="17" t="s">
        <v>395</v>
      </c>
      <c r="C141" s="17" t="s">
        <v>345</v>
      </c>
      <c r="D141" s="18"/>
      <c r="E141" s="18">
        <v>100</v>
      </c>
      <c r="F141" s="18"/>
      <c r="G141" s="18">
        <v>100</v>
      </c>
      <c r="H141" s="92">
        <f>SUM(Tabla1[[#This Row],[PRIMER TRIMESTRE]:[CUARTO TRIMESTRE]])</f>
        <v>200</v>
      </c>
      <c r="I141" s="19">
        <v>40</v>
      </c>
      <c r="J141" s="19">
        <f t="shared" ref="J141:J177" si="6">+H141*I141</f>
        <v>8000</v>
      </c>
      <c r="K141" s="19"/>
      <c r="L141" s="17" t="s">
        <v>18</v>
      </c>
      <c r="M141" s="17" t="s">
        <v>346</v>
      </c>
      <c r="N141" s="19"/>
      <c r="O141" s="4"/>
      <c r="T141" s="57" t="s">
        <v>144</v>
      </c>
    </row>
    <row r="142" spans="1:144" ht="30" x14ac:dyDescent="0.4">
      <c r="A142" s="17"/>
      <c r="B142" s="17" t="s">
        <v>396</v>
      </c>
      <c r="C142" s="17" t="s">
        <v>345</v>
      </c>
      <c r="D142" s="18"/>
      <c r="E142" s="18">
        <v>50</v>
      </c>
      <c r="F142" s="18"/>
      <c r="G142" s="18">
        <v>50</v>
      </c>
      <c r="H142" s="92">
        <f>SUM(Tabla1[[#This Row],[PRIMER TRIMESTRE]:[CUARTO TRIMESTRE]])</f>
        <v>100</v>
      </c>
      <c r="I142" s="19">
        <v>55</v>
      </c>
      <c r="J142" s="19">
        <f t="shared" si="6"/>
        <v>5500</v>
      </c>
      <c r="K142" s="19"/>
      <c r="L142" s="17" t="s">
        <v>18</v>
      </c>
      <c r="M142" s="17" t="s">
        <v>346</v>
      </c>
      <c r="N142" s="19"/>
      <c r="O142" s="4"/>
      <c r="T142" s="57" t="s">
        <v>145</v>
      </c>
    </row>
    <row r="143" spans="1:144" ht="30" x14ac:dyDescent="0.4">
      <c r="A143" s="17"/>
      <c r="B143" s="17" t="s">
        <v>525</v>
      </c>
      <c r="C143" s="17" t="s">
        <v>526</v>
      </c>
      <c r="D143" s="18">
        <v>2</v>
      </c>
      <c r="E143" s="18"/>
      <c r="F143" s="18">
        <v>1</v>
      </c>
      <c r="G143" s="18"/>
      <c r="H143" s="92">
        <f>SUM(Tabla1[[#This Row],[PRIMER TRIMESTRE]:[CUARTO TRIMESTRE]])</f>
        <v>3</v>
      </c>
      <c r="I143" s="19">
        <v>250</v>
      </c>
      <c r="J143" s="19">
        <f t="shared" si="6"/>
        <v>750</v>
      </c>
      <c r="K143" s="19"/>
      <c r="L143" s="17" t="s">
        <v>18</v>
      </c>
      <c r="M143" s="17" t="s">
        <v>346</v>
      </c>
      <c r="N143" s="19"/>
      <c r="O143" s="17"/>
      <c r="T143" s="57" t="s">
        <v>146</v>
      </c>
    </row>
    <row r="144" spans="1:144" ht="30" x14ac:dyDescent="0.4">
      <c r="A144" s="17"/>
      <c r="B144" s="17" t="s">
        <v>397</v>
      </c>
      <c r="C144" s="17" t="s">
        <v>345</v>
      </c>
      <c r="D144" s="18">
        <v>30</v>
      </c>
      <c r="E144" s="18"/>
      <c r="F144" s="18">
        <v>30</v>
      </c>
      <c r="G144" s="18"/>
      <c r="H144" s="92">
        <f>SUM(Tabla1[[#This Row],[PRIMER TRIMESTRE]:[CUARTO TRIMESTRE]])</f>
        <v>60</v>
      </c>
      <c r="I144" s="19">
        <v>15</v>
      </c>
      <c r="J144" s="19">
        <f t="shared" si="6"/>
        <v>900</v>
      </c>
      <c r="K144" s="19"/>
      <c r="L144" s="17" t="s">
        <v>18</v>
      </c>
      <c r="M144" s="17" t="s">
        <v>346</v>
      </c>
      <c r="N144" s="19"/>
      <c r="O144" s="4"/>
      <c r="T144" s="57" t="s">
        <v>147</v>
      </c>
    </row>
    <row r="145" spans="1:144" s="28" customFormat="1" ht="30" x14ac:dyDescent="0.4">
      <c r="A145" s="17"/>
      <c r="B145" s="17" t="s">
        <v>555</v>
      </c>
      <c r="C145" s="17" t="s">
        <v>345</v>
      </c>
      <c r="D145" s="18">
        <v>10</v>
      </c>
      <c r="E145" s="18">
        <v>10</v>
      </c>
      <c r="F145" s="18">
        <v>10</v>
      </c>
      <c r="G145" s="18">
        <v>10</v>
      </c>
      <c r="H145" s="92">
        <f>SUM(Tabla1[[#This Row],[PRIMER TRIMESTRE]:[CUARTO TRIMESTRE]])</f>
        <v>40</v>
      </c>
      <c r="I145" s="19">
        <v>30</v>
      </c>
      <c r="J145" s="19">
        <f t="shared" si="6"/>
        <v>1200</v>
      </c>
      <c r="K145" s="19"/>
      <c r="L145" s="17" t="s">
        <v>18</v>
      </c>
      <c r="M145" s="17" t="s">
        <v>346</v>
      </c>
      <c r="N145" s="19"/>
      <c r="O145" s="17"/>
      <c r="P145" s="59"/>
      <c r="Q145" s="59"/>
      <c r="R145" s="59"/>
      <c r="S145" s="59"/>
      <c r="T145" s="60" t="s">
        <v>148</v>
      </c>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row>
    <row r="146" spans="1:144" s="28" customFormat="1" ht="30" x14ac:dyDescent="0.4">
      <c r="A146" s="17"/>
      <c r="B146" s="17" t="s">
        <v>398</v>
      </c>
      <c r="C146" s="17" t="s">
        <v>345</v>
      </c>
      <c r="D146" s="18">
        <v>10</v>
      </c>
      <c r="E146" s="18">
        <v>10</v>
      </c>
      <c r="F146" s="18">
        <v>10</v>
      </c>
      <c r="G146" s="18">
        <v>10</v>
      </c>
      <c r="H146" s="92">
        <f>SUM(Tabla1[[#This Row],[PRIMER TRIMESTRE]:[CUARTO TRIMESTRE]])</f>
        <v>40</v>
      </c>
      <c r="I146" s="19">
        <v>30</v>
      </c>
      <c r="J146" s="19">
        <f t="shared" si="6"/>
        <v>1200</v>
      </c>
      <c r="K146" s="19"/>
      <c r="L146" s="17" t="s">
        <v>18</v>
      </c>
      <c r="M146" s="17" t="s">
        <v>346</v>
      </c>
      <c r="N146" s="19"/>
      <c r="O146" s="4"/>
      <c r="P146" s="59"/>
      <c r="Q146" s="59"/>
      <c r="R146" s="59"/>
      <c r="S146" s="59"/>
      <c r="T146" s="60" t="s">
        <v>149</v>
      </c>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59"/>
      <c r="DL146" s="59"/>
      <c r="DM146" s="59"/>
      <c r="DN146" s="59"/>
      <c r="DO146" s="59"/>
      <c r="DP146" s="59"/>
      <c r="DQ146" s="59"/>
      <c r="DR146" s="59"/>
      <c r="DS146" s="59"/>
      <c r="DT146" s="59"/>
      <c r="DU146" s="59"/>
      <c r="DV146" s="59"/>
      <c r="DW146" s="59"/>
      <c r="DX146" s="59"/>
      <c r="DY146" s="59"/>
      <c r="DZ146" s="59"/>
      <c r="EA146" s="59"/>
      <c r="EB146" s="59"/>
      <c r="EC146" s="59"/>
      <c r="ED146" s="59"/>
      <c r="EE146" s="59"/>
      <c r="EF146" s="59"/>
      <c r="EG146" s="59"/>
      <c r="EH146" s="59"/>
      <c r="EI146" s="59"/>
      <c r="EJ146" s="59"/>
      <c r="EK146" s="59"/>
      <c r="EL146" s="59"/>
      <c r="EM146" s="59"/>
      <c r="EN146" s="59"/>
    </row>
    <row r="147" spans="1:144" s="28" customFormat="1" ht="30" x14ac:dyDescent="0.4">
      <c r="A147" s="17"/>
      <c r="B147" s="17" t="s">
        <v>399</v>
      </c>
      <c r="C147" s="17" t="s">
        <v>345</v>
      </c>
      <c r="D147" s="18"/>
      <c r="E147" s="18">
        <v>50</v>
      </c>
      <c r="F147" s="18"/>
      <c r="G147" s="18">
        <v>50</v>
      </c>
      <c r="H147" s="92">
        <f>SUM(Tabla1[[#This Row],[PRIMER TRIMESTRE]:[CUARTO TRIMESTRE]])</f>
        <v>100</v>
      </c>
      <c r="I147" s="19">
        <v>35</v>
      </c>
      <c r="J147" s="19">
        <f t="shared" si="6"/>
        <v>3500</v>
      </c>
      <c r="K147" s="19"/>
      <c r="L147" s="17" t="s">
        <v>18</v>
      </c>
      <c r="M147" s="17" t="s">
        <v>346</v>
      </c>
      <c r="N147" s="19"/>
      <c r="O147" s="4"/>
      <c r="P147" s="59"/>
      <c r="Q147" s="59"/>
      <c r="R147" s="59"/>
      <c r="S147" s="59"/>
      <c r="T147" s="60" t="s">
        <v>150</v>
      </c>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c r="DD147" s="59"/>
      <c r="DE147" s="59"/>
      <c r="DF147" s="59"/>
      <c r="DG147" s="59"/>
      <c r="DH147" s="59"/>
      <c r="DI147" s="59"/>
      <c r="DJ147" s="59"/>
      <c r="DK147" s="59"/>
      <c r="DL147" s="59"/>
      <c r="DM147" s="59"/>
      <c r="DN147" s="59"/>
      <c r="DO147" s="59"/>
      <c r="DP147" s="59"/>
      <c r="DQ147" s="59"/>
      <c r="DR147" s="59"/>
      <c r="DS147" s="59"/>
      <c r="DT147" s="59"/>
      <c r="DU147" s="59"/>
      <c r="DV147" s="59"/>
      <c r="DW147" s="59"/>
      <c r="DX147" s="59"/>
      <c r="DY147" s="59"/>
      <c r="DZ147" s="59"/>
      <c r="EA147" s="59"/>
      <c r="EB147" s="59"/>
      <c r="EC147" s="59"/>
      <c r="ED147" s="59"/>
      <c r="EE147" s="59"/>
      <c r="EF147" s="59"/>
      <c r="EG147" s="59"/>
      <c r="EH147" s="59"/>
      <c r="EI147" s="59"/>
      <c r="EJ147" s="59"/>
      <c r="EK147" s="59"/>
      <c r="EL147" s="59"/>
      <c r="EM147" s="59"/>
      <c r="EN147" s="59"/>
    </row>
    <row r="148" spans="1:144" s="28" customFormat="1" ht="30" x14ac:dyDescent="0.4">
      <c r="A148" s="17"/>
      <c r="B148" s="17" t="s">
        <v>554</v>
      </c>
      <c r="C148" s="17" t="s">
        <v>345</v>
      </c>
      <c r="D148" s="18"/>
      <c r="E148" s="18">
        <v>2</v>
      </c>
      <c r="F148" s="18"/>
      <c r="G148" s="18">
        <v>2</v>
      </c>
      <c r="H148" s="92">
        <f>SUM(Tabla1[[#This Row],[PRIMER TRIMESTRE]:[CUARTO TRIMESTRE]])</f>
        <v>4</v>
      </c>
      <c r="I148" s="19">
        <v>250</v>
      </c>
      <c r="J148" s="19">
        <f t="shared" si="6"/>
        <v>1000</v>
      </c>
      <c r="K148" s="19"/>
      <c r="L148" s="17" t="s">
        <v>18</v>
      </c>
      <c r="M148" s="17" t="s">
        <v>346</v>
      </c>
      <c r="N148" s="19"/>
      <c r="O148" s="17"/>
      <c r="P148" s="59"/>
      <c r="Q148" s="59"/>
      <c r="R148" s="59"/>
      <c r="S148" s="59"/>
      <c r="T148" s="60" t="s">
        <v>151</v>
      </c>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c r="DD148" s="59"/>
      <c r="DE148" s="59"/>
      <c r="DF148" s="59"/>
      <c r="DG148" s="59"/>
      <c r="DH148" s="59"/>
      <c r="DI148" s="59"/>
      <c r="DJ148" s="59"/>
      <c r="DK148" s="59"/>
      <c r="DL148" s="59"/>
      <c r="DM148" s="59"/>
      <c r="DN148" s="59"/>
      <c r="DO148" s="59"/>
      <c r="DP148" s="59"/>
      <c r="DQ148" s="59"/>
      <c r="DR148" s="59"/>
      <c r="DS148" s="59"/>
      <c r="DT148" s="59"/>
      <c r="DU148" s="59"/>
      <c r="DV148" s="59"/>
      <c r="DW148" s="59"/>
      <c r="DX148" s="59"/>
      <c r="DY148" s="59"/>
      <c r="DZ148" s="59"/>
      <c r="EA148" s="59"/>
      <c r="EB148" s="59"/>
      <c r="EC148" s="59"/>
      <c r="ED148" s="59"/>
      <c r="EE148" s="59"/>
      <c r="EF148" s="59"/>
      <c r="EG148" s="59"/>
      <c r="EH148" s="59"/>
      <c r="EI148" s="59"/>
      <c r="EJ148" s="59"/>
      <c r="EK148" s="59"/>
      <c r="EL148" s="59"/>
      <c r="EM148" s="59"/>
      <c r="EN148" s="59"/>
    </row>
    <row r="149" spans="1:144" s="28" customFormat="1" ht="30" x14ac:dyDescent="0.4">
      <c r="A149" s="17"/>
      <c r="B149" s="17" t="s">
        <v>529</v>
      </c>
      <c r="C149" s="17" t="s">
        <v>345</v>
      </c>
      <c r="D149" s="18">
        <v>200</v>
      </c>
      <c r="E149" s="18">
        <v>200</v>
      </c>
      <c r="F149" s="18">
        <v>200</v>
      </c>
      <c r="G149" s="18">
        <v>200</v>
      </c>
      <c r="H149" s="92">
        <f>SUM(Tabla1[[#This Row],[PRIMER TRIMESTRE]:[CUARTO TRIMESTRE]])</f>
        <v>800</v>
      </c>
      <c r="I149" s="19">
        <v>6</v>
      </c>
      <c r="J149" s="19">
        <f t="shared" si="6"/>
        <v>4800</v>
      </c>
      <c r="K149" s="19"/>
      <c r="L149" s="17" t="s">
        <v>18</v>
      </c>
      <c r="M149" s="17" t="s">
        <v>346</v>
      </c>
      <c r="N149" s="19"/>
      <c r="O149" s="17"/>
      <c r="P149" s="59"/>
      <c r="Q149" s="59"/>
      <c r="R149" s="59"/>
      <c r="S149" s="59"/>
      <c r="T149" s="60" t="s">
        <v>152</v>
      </c>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c r="DK149" s="59"/>
      <c r="DL149" s="59"/>
      <c r="DM149" s="59"/>
      <c r="DN149" s="59"/>
      <c r="DO149" s="59"/>
      <c r="DP149" s="59"/>
      <c r="DQ149" s="59"/>
      <c r="DR149" s="59"/>
      <c r="DS149" s="59"/>
      <c r="DT149" s="59"/>
      <c r="DU149" s="59"/>
      <c r="DV149" s="59"/>
      <c r="DW149" s="59"/>
      <c r="DX149" s="59"/>
      <c r="DY149" s="59"/>
      <c r="DZ149" s="59"/>
      <c r="EA149" s="59"/>
      <c r="EB149" s="59"/>
      <c r="EC149" s="59"/>
      <c r="ED149" s="59"/>
      <c r="EE149" s="59"/>
      <c r="EF149" s="59"/>
      <c r="EG149" s="59"/>
      <c r="EH149" s="59"/>
      <c r="EI149" s="59"/>
      <c r="EJ149" s="59"/>
      <c r="EK149" s="59"/>
      <c r="EL149" s="59"/>
      <c r="EM149" s="59"/>
      <c r="EN149" s="59"/>
    </row>
    <row r="150" spans="1:144" s="28" customFormat="1" ht="30" x14ac:dyDescent="0.4">
      <c r="A150" s="17"/>
      <c r="B150" s="17" t="s">
        <v>530</v>
      </c>
      <c r="C150" s="17" t="s">
        <v>345</v>
      </c>
      <c r="D150" s="18">
        <v>200</v>
      </c>
      <c r="E150" s="18">
        <v>200</v>
      </c>
      <c r="F150" s="18">
        <v>200</v>
      </c>
      <c r="G150" s="18">
        <v>200</v>
      </c>
      <c r="H150" s="92">
        <f>SUM(Tabla1[[#This Row],[PRIMER TRIMESTRE]:[CUARTO TRIMESTRE]])</f>
        <v>800</v>
      </c>
      <c r="I150" s="19">
        <v>8</v>
      </c>
      <c r="J150" s="19">
        <f t="shared" si="6"/>
        <v>6400</v>
      </c>
      <c r="K150" s="19"/>
      <c r="L150" s="17" t="s">
        <v>18</v>
      </c>
      <c r="M150" s="17" t="s">
        <v>346</v>
      </c>
      <c r="N150" s="19"/>
      <c r="O150" s="17"/>
      <c r="P150" s="59"/>
      <c r="Q150" s="59"/>
      <c r="R150" s="59"/>
      <c r="S150" s="59"/>
      <c r="T150" s="60" t="s">
        <v>153</v>
      </c>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row>
    <row r="151" spans="1:144" s="28" customFormat="1" ht="30" x14ac:dyDescent="0.4">
      <c r="A151" s="17"/>
      <c r="B151" s="17" t="s">
        <v>400</v>
      </c>
      <c r="C151" s="17" t="s">
        <v>345</v>
      </c>
      <c r="D151" s="18"/>
      <c r="E151" s="18">
        <v>20</v>
      </c>
      <c r="F151" s="18"/>
      <c r="G151" s="18">
        <v>20</v>
      </c>
      <c r="H151" s="92">
        <f>SUM(Tabla1[[#This Row],[PRIMER TRIMESTRE]:[CUARTO TRIMESTRE]])</f>
        <v>40</v>
      </c>
      <c r="I151" s="19">
        <v>60</v>
      </c>
      <c r="J151" s="19">
        <f t="shared" si="6"/>
        <v>2400</v>
      </c>
      <c r="K151" s="19"/>
      <c r="L151" s="17" t="s">
        <v>18</v>
      </c>
      <c r="M151" s="17" t="s">
        <v>346</v>
      </c>
      <c r="N151" s="19"/>
      <c r="O151" s="4"/>
      <c r="P151" s="59"/>
      <c r="Q151" s="59"/>
      <c r="R151" s="59"/>
      <c r="S151" s="59"/>
      <c r="T151" s="60" t="s">
        <v>154</v>
      </c>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c r="DL151" s="59"/>
      <c r="DM151" s="59"/>
      <c r="DN151" s="59"/>
      <c r="DO151" s="59"/>
      <c r="DP151" s="59"/>
      <c r="DQ151" s="59"/>
      <c r="DR151" s="59"/>
      <c r="DS151" s="59"/>
      <c r="DT151" s="59"/>
      <c r="DU151" s="59"/>
      <c r="DV151" s="59"/>
      <c r="DW151" s="59"/>
      <c r="DX151" s="59"/>
      <c r="DY151" s="59"/>
      <c r="DZ151" s="59"/>
      <c r="EA151" s="59"/>
      <c r="EB151" s="59"/>
      <c r="EC151" s="59"/>
      <c r="ED151" s="59"/>
      <c r="EE151" s="59"/>
      <c r="EF151" s="59"/>
      <c r="EG151" s="59"/>
      <c r="EH151" s="59"/>
      <c r="EI151" s="59"/>
      <c r="EJ151" s="59"/>
      <c r="EK151" s="59"/>
      <c r="EL151" s="59"/>
      <c r="EM151" s="59"/>
      <c r="EN151" s="59"/>
    </row>
    <row r="152" spans="1:144" s="28" customFormat="1" ht="30" x14ac:dyDescent="0.4">
      <c r="A152" s="17"/>
      <c r="B152" s="17" t="s">
        <v>401</v>
      </c>
      <c r="C152" s="17" t="s">
        <v>345</v>
      </c>
      <c r="D152" s="18"/>
      <c r="E152" s="18">
        <v>20</v>
      </c>
      <c r="F152" s="18"/>
      <c r="G152" s="18">
        <v>20</v>
      </c>
      <c r="H152" s="92">
        <f>SUM(Tabla1[[#This Row],[PRIMER TRIMESTRE]:[CUARTO TRIMESTRE]])</f>
        <v>40</v>
      </c>
      <c r="I152" s="19">
        <v>60</v>
      </c>
      <c r="J152" s="19">
        <f t="shared" si="6"/>
        <v>2400</v>
      </c>
      <c r="K152" s="19"/>
      <c r="L152" s="17" t="s">
        <v>18</v>
      </c>
      <c r="M152" s="17" t="s">
        <v>346</v>
      </c>
      <c r="N152" s="19"/>
      <c r="O152" s="4"/>
      <c r="P152" s="59"/>
      <c r="Q152" s="59"/>
      <c r="R152" s="59"/>
      <c r="S152" s="59"/>
      <c r="T152" s="60" t="s">
        <v>155</v>
      </c>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row>
    <row r="153" spans="1:144" s="28" customFormat="1" ht="30" x14ac:dyDescent="0.4">
      <c r="A153" s="17"/>
      <c r="B153" s="17" t="s">
        <v>528</v>
      </c>
      <c r="C153" s="17" t="s">
        <v>345</v>
      </c>
      <c r="D153" s="18">
        <v>200</v>
      </c>
      <c r="E153" s="18"/>
      <c r="F153" s="18">
        <v>200</v>
      </c>
      <c r="G153" s="18"/>
      <c r="H153" s="92">
        <f>SUM(Tabla1[[#This Row],[PRIMER TRIMESTRE]:[CUARTO TRIMESTRE]])</f>
        <v>400</v>
      </c>
      <c r="I153" s="19">
        <v>300</v>
      </c>
      <c r="J153" s="19">
        <f t="shared" si="6"/>
        <v>120000</v>
      </c>
      <c r="K153" s="19"/>
      <c r="L153" s="17" t="s">
        <v>18</v>
      </c>
      <c r="M153" s="17" t="s">
        <v>346</v>
      </c>
      <c r="N153" s="19"/>
      <c r="O153" s="4"/>
      <c r="P153" s="59"/>
      <c r="Q153" s="59"/>
      <c r="R153" s="59"/>
      <c r="S153" s="59"/>
      <c r="T153" s="60" t="s">
        <v>156</v>
      </c>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59"/>
      <c r="DL153" s="59"/>
      <c r="DM153" s="59"/>
      <c r="DN153" s="59"/>
      <c r="DO153" s="59"/>
      <c r="DP153" s="59"/>
      <c r="DQ153" s="59"/>
      <c r="DR153" s="59"/>
      <c r="DS153" s="59"/>
      <c r="DT153" s="59"/>
      <c r="DU153" s="59"/>
      <c r="DV153" s="59"/>
      <c r="DW153" s="59"/>
      <c r="DX153" s="59"/>
      <c r="DY153" s="59"/>
      <c r="DZ153" s="59"/>
      <c r="EA153" s="59"/>
      <c r="EB153" s="59"/>
      <c r="EC153" s="59"/>
      <c r="ED153" s="59"/>
      <c r="EE153" s="59"/>
      <c r="EF153" s="59"/>
      <c r="EG153" s="59"/>
      <c r="EH153" s="59"/>
      <c r="EI153" s="59"/>
      <c r="EJ153" s="59"/>
      <c r="EK153" s="59"/>
      <c r="EL153" s="59"/>
      <c r="EM153" s="59"/>
      <c r="EN153" s="59"/>
    </row>
    <row r="154" spans="1:144" s="28" customFormat="1" ht="30" x14ac:dyDescent="0.4">
      <c r="A154" s="17"/>
      <c r="B154" s="17" t="s">
        <v>563</v>
      </c>
      <c r="C154" s="17" t="s">
        <v>345</v>
      </c>
      <c r="D154" s="18">
        <v>100</v>
      </c>
      <c r="E154" s="18"/>
      <c r="F154" s="18">
        <v>100</v>
      </c>
      <c r="G154" s="18"/>
      <c r="H154" s="92">
        <f>SUM(Tabla1[[#This Row],[PRIMER TRIMESTRE]:[CUARTO TRIMESTRE]])</f>
        <v>200</v>
      </c>
      <c r="I154" s="19">
        <v>400</v>
      </c>
      <c r="J154" s="19">
        <f t="shared" si="6"/>
        <v>80000</v>
      </c>
      <c r="K154" s="19"/>
      <c r="L154" s="17" t="s">
        <v>18</v>
      </c>
      <c r="M154" s="17" t="s">
        <v>346</v>
      </c>
      <c r="N154" s="19"/>
      <c r="O154" s="17"/>
      <c r="P154" s="59"/>
      <c r="Q154" s="59"/>
      <c r="R154" s="59"/>
      <c r="S154" s="59"/>
      <c r="T154" s="60" t="s">
        <v>157</v>
      </c>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row>
    <row r="155" spans="1:144" s="34" customFormat="1" ht="30" x14ac:dyDescent="0.4">
      <c r="A155" s="17"/>
      <c r="B155" s="17" t="s">
        <v>402</v>
      </c>
      <c r="C155" s="17" t="s">
        <v>345</v>
      </c>
      <c r="D155" s="18"/>
      <c r="E155" s="18">
        <v>100</v>
      </c>
      <c r="F155" s="18"/>
      <c r="G155" s="18">
        <v>100</v>
      </c>
      <c r="H155" s="92">
        <f>SUM(Tabla1[[#This Row],[PRIMER TRIMESTRE]:[CUARTO TRIMESTRE]])</f>
        <v>200</v>
      </c>
      <c r="I155" s="19">
        <v>20</v>
      </c>
      <c r="J155" s="19">
        <f t="shared" si="6"/>
        <v>4000</v>
      </c>
      <c r="K155" s="19"/>
      <c r="L155" s="17" t="s">
        <v>18</v>
      </c>
      <c r="M155" s="17" t="s">
        <v>346</v>
      </c>
      <c r="N155" s="19"/>
      <c r="O155" s="4"/>
      <c r="P155" s="59"/>
      <c r="Q155" s="59"/>
      <c r="R155" s="59"/>
      <c r="S155" s="59"/>
      <c r="T155" s="60" t="s">
        <v>158</v>
      </c>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row>
    <row r="156" spans="1:144" s="28" customFormat="1" ht="30" x14ac:dyDescent="0.4">
      <c r="A156" s="17"/>
      <c r="B156" s="17" t="s">
        <v>561</v>
      </c>
      <c r="C156" s="17" t="s">
        <v>526</v>
      </c>
      <c r="D156" s="18">
        <v>10</v>
      </c>
      <c r="E156" s="18"/>
      <c r="F156" s="18">
        <v>10</v>
      </c>
      <c r="G156" s="18"/>
      <c r="H156" s="92">
        <f>SUM(Tabla1[[#This Row],[PRIMER TRIMESTRE]:[CUARTO TRIMESTRE]])</f>
        <v>20</v>
      </c>
      <c r="I156" s="19">
        <v>15</v>
      </c>
      <c r="J156" s="19">
        <f t="shared" si="6"/>
        <v>300</v>
      </c>
      <c r="K156" s="19"/>
      <c r="L156" s="17" t="s">
        <v>18</v>
      </c>
      <c r="M156" s="17" t="s">
        <v>346</v>
      </c>
      <c r="N156" s="19"/>
      <c r="O156" s="4"/>
      <c r="P156" s="59"/>
      <c r="Q156" s="59"/>
      <c r="R156" s="59"/>
      <c r="S156" s="59"/>
      <c r="T156" s="60" t="s">
        <v>159</v>
      </c>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row>
    <row r="157" spans="1:144" s="28" customFormat="1" ht="30" x14ac:dyDescent="0.4">
      <c r="A157" s="17"/>
      <c r="B157" s="17" t="s">
        <v>562</v>
      </c>
      <c r="C157" s="17" t="s">
        <v>526</v>
      </c>
      <c r="D157" s="18">
        <v>10</v>
      </c>
      <c r="E157" s="18"/>
      <c r="F157" s="18">
        <v>10</v>
      </c>
      <c r="G157" s="18"/>
      <c r="H157" s="92">
        <f>SUM(Tabla1[[#This Row],[PRIMER TRIMESTRE]:[CUARTO TRIMESTRE]])</f>
        <v>20</v>
      </c>
      <c r="I157" s="19">
        <v>500</v>
      </c>
      <c r="J157" s="19">
        <f t="shared" si="6"/>
        <v>10000</v>
      </c>
      <c r="K157" s="19"/>
      <c r="L157" s="17" t="s">
        <v>18</v>
      </c>
      <c r="M157" s="17" t="s">
        <v>346</v>
      </c>
      <c r="N157" s="19"/>
      <c r="O157" s="17"/>
      <c r="P157" s="59"/>
      <c r="Q157" s="59"/>
      <c r="R157" s="59"/>
      <c r="S157" s="59"/>
      <c r="T157" s="60" t="s">
        <v>160</v>
      </c>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c r="EA157" s="59"/>
      <c r="EB157" s="59"/>
      <c r="EC157" s="59"/>
      <c r="ED157" s="59"/>
      <c r="EE157" s="59"/>
      <c r="EF157" s="59"/>
      <c r="EG157" s="59"/>
      <c r="EH157" s="59"/>
      <c r="EI157" s="59"/>
      <c r="EJ157" s="59"/>
      <c r="EK157" s="59"/>
      <c r="EL157" s="59"/>
      <c r="EM157" s="59"/>
      <c r="EN157" s="59"/>
    </row>
    <row r="158" spans="1:144" s="28" customFormat="1" ht="30" x14ac:dyDescent="0.4">
      <c r="A158" s="17"/>
      <c r="B158" s="17" t="s">
        <v>403</v>
      </c>
      <c r="C158" s="17" t="s">
        <v>345</v>
      </c>
      <c r="D158" s="18"/>
      <c r="E158" s="18">
        <v>5</v>
      </c>
      <c r="F158" s="18"/>
      <c r="G158" s="18">
        <v>5</v>
      </c>
      <c r="H158" s="92">
        <f>SUM(Tabla1[[#This Row],[PRIMER TRIMESTRE]:[CUARTO TRIMESTRE]])</f>
        <v>10</v>
      </c>
      <c r="I158" s="19">
        <v>170</v>
      </c>
      <c r="J158" s="19">
        <f t="shared" si="6"/>
        <v>1700</v>
      </c>
      <c r="K158" s="19"/>
      <c r="L158" s="17" t="s">
        <v>18</v>
      </c>
      <c r="M158" s="17" t="s">
        <v>346</v>
      </c>
      <c r="N158" s="19"/>
      <c r="O158" s="4"/>
      <c r="P158" s="59"/>
      <c r="Q158" s="59"/>
      <c r="R158" s="59"/>
      <c r="S158" s="59"/>
      <c r="T158" s="60" t="s">
        <v>161</v>
      </c>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c r="EA158" s="59"/>
      <c r="EB158" s="59"/>
      <c r="EC158" s="59"/>
      <c r="ED158" s="59"/>
      <c r="EE158" s="59"/>
      <c r="EF158" s="59"/>
      <c r="EG158" s="59"/>
      <c r="EH158" s="59"/>
      <c r="EI158" s="59"/>
      <c r="EJ158" s="59"/>
      <c r="EK158" s="59"/>
      <c r="EL158" s="59"/>
      <c r="EM158" s="59"/>
      <c r="EN158" s="59"/>
    </row>
    <row r="159" spans="1:144" ht="30" x14ac:dyDescent="0.4">
      <c r="A159" s="17"/>
      <c r="B159" s="17" t="s">
        <v>599</v>
      </c>
      <c r="C159" s="17" t="s">
        <v>345</v>
      </c>
      <c r="D159" s="18">
        <v>10</v>
      </c>
      <c r="E159" s="18"/>
      <c r="F159" s="18">
        <v>10</v>
      </c>
      <c r="G159" s="18"/>
      <c r="H159" s="92">
        <f>SUM(Tabla1[[#This Row],[PRIMER TRIMESTRE]:[CUARTO TRIMESTRE]])</f>
        <v>20</v>
      </c>
      <c r="I159" s="19">
        <v>600</v>
      </c>
      <c r="J159" s="19">
        <f t="shared" si="6"/>
        <v>12000</v>
      </c>
      <c r="K159" s="19"/>
      <c r="L159" s="17" t="s">
        <v>18</v>
      </c>
      <c r="M159" s="17" t="s">
        <v>346</v>
      </c>
      <c r="N159" s="19"/>
      <c r="O159" s="4"/>
      <c r="T159" s="57" t="s">
        <v>162</v>
      </c>
    </row>
    <row r="160" spans="1:144" ht="30" x14ac:dyDescent="0.4">
      <c r="A160" s="17"/>
      <c r="B160" s="17" t="s">
        <v>404</v>
      </c>
      <c r="C160" s="17" t="s">
        <v>345</v>
      </c>
      <c r="D160" s="18">
        <v>5</v>
      </c>
      <c r="E160" s="18"/>
      <c r="F160" s="18">
        <v>5</v>
      </c>
      <c r="G160" s="18"/>
      <c r="H160" s="92">
        <f>SUM(Tabla1[[#This Row],[PRIMER TRIMESTRE]:[CUARTO TRIMESTRE]])</f>
        <v>10</v>
      </c>
      <c r="I160" s="19">
        <v>300</v>
      </c>
      <c r="J160" s="19">
        <f t="shared" si="6"/>
        <v>3000</v>
      </c>
      <c r="K160" s="19"/>
      <c r="L160" s="17" t="s">
        <v>18</v>
      </c>
      <c r="M160" s="17" t="s">
        <v>346</v>
      </c>
      <c r="N160" s="19"/>
      <c r="O160" s="4"/>
      <c r="T160" s="57" t="s">
        <v>163</v>
      </c>
    </row>
    <row r="161" spans="1:144" ht="30" x14ac:dyDescent="0.4">
      <c r="A161" s="17"/>
      <c r="B161" s="17" t="s">
        <v>405</v>
      </c>
      <c r="C161" s="17" t="s">
        <v>345</v>
      </c>
      <c r="D161" s="18">
        <v>30</v>
      </c>
      <c r="E161" s="18">
        <v>30</v>
      </c>
      <c r="F161" s="18">
        <v>30</v>
      </c>
      <c r="G161" s="18">
        <v>30</v>
      </c>
      <c r="H161" s="92">
        <f>SUM(Tabla1[[#This Row],[PRIMER TRIMESTRE]:[CUARTO TRIMESTRE]])</f>
        <v>120</v>
      </c>
      <c r="I161" s="19">
        <v>3</v>
      </c>
      <c r="J161" s="19">
        <f t="shared" si="6"/>
        <v>360</v>
      </c>
      <c r="K161" s="19"/>
      <c r="L161" s="17" t="s">
        <v>18</v>
      </c>
      <c r="M161" s="17" t="s">
        <v>346</v>
      </c>
      <c r="N161" s="19"/>
      <c r="O161" s="4"/>
      <c r="T161" s="57" t="s">
        <v>164</v>
      </c>
    </row>
    <row r="162" spans="1:144" ht="30" x14ac:dyDescent="0.4">
      <c r="A162" s="17"/>
      <c r="B162" s="17" t="s">
        <v>406</v>
      </c>
      <c r="C162" s="17" t="s">
        <v>345</v>
      </c>
      <c r="D162" s="18">
        <v>30</v>
      </c>
      <c r="E162" s="18">
        <v>30</v>
      </c>
      <c r="F162" s="18">
        <v>30</v>
      </c>
      <c r="G162" s="18">
        <v>30</v>
      </c>
      <c r="H162" s="92">
        <f>SUM(Tabla1[[#This Row],[PRIMER TRIMESTRE]:[CUARTO TRIMESTRE]])</f>
        <v>120</v>
      </c>
      <c r="I162" s="19">
        <v>3.5</v>
      </c>
      <c r="J162" s="19">
        <f t="shared" si="6"/>
        <v>420</v>
      </c>
      <c r="K162" s="19"/>
      <c r="L162" s="17" t="s">
        <v>18</v>
      </c>
      <c r="M162" s="17" t="s">
        <v>346</v>
      </c>
      <c r="N162" s="19"/>
      <c r="O162" s="4"/>
      <c r="T162" s="57" t="s">
        <v>165</v>
      </c>
    </row>
    <row r="163" spans="1:144" ht="30" x14ac:dyDescent="0.4">
      <c r="A163" s="17"/>
      <c r="B163" s="17" t="s">
        <v>407</v>
      </c>
      <c r="C163" s="17" t="s">
        <v>345</v>
      </c>
      <c r="D163" s="18">
        <v>40</v>
      </c>
      <c r="E163" s="18">
        <v>40</v>
      </c>
      <c r="F163" s="18">
        <v>40</v>
      </c>
      <c r="G163" s="18">
        <v>40</v>
      </c>
      <c r="H163" s="92">
        <f>SUM(Tabla1[[#This Row],[PRIMER TRIMESTRE]:[CUARTO TRIMESTRE]])</f>
        <v>160</v>
      </c>
      <c r="I163" s="19">
        <v>5.5</v>
      </c>
      <c r="J163" s="19">
        <f t="shared" si="6"/>
        <v>880</v>
      </c>
      <c r="K163" s="19"/>
      <c r="L163" s="17" t="s">
        <v>18</v>
      </c>
      <c r="M163" s="17" t="s">
        <v>346</v>
      </c>
      <c r="N163" s="19"/>
      <c r="O163" s="4"/>
      <c r="T163" s="57" t="s">
        <v>166</v>
      </c>
    </row>
    <row r="164" spans="1:144" s="28" customFormat="1" ht="30" x14ac:dyDescent="0.4">
      <c r="A164" s="17"/>
      <c r="B164" s="17" t="s">
        <v>408</v>
      </c>
      <c r="C164" s="17" t="s">
        <v>345</v>
      </c>
      <c r="D164" s="18">
        <v>30</v>
      </c>
      <c r="E164" s="18">
        <v>30</v>
      </c>
      <c r="F164" s="18">
        <v>30</v>
      </c>
      <c r="G164" s="18">
        <v>30</v>
      </c>
      <c r="H164" s="92">
        <f>SUM(Tabla1[[#This Row],[PRIMER TRIMESTRE]:[CUARTO TRIMESTRE]])</f>
        <v>120</v>
      </c>
      <c r="I164" s="19">
        <v>10</v>
      </c>
      <c r="J164" s="19">
        <f t="shared" si="6"/>
        <v>1200</v>
      </c>
      <c r="K164" s="19"/>
      <c r="L164" s="17" t="s">
        <v>18</v>
      </c>
      <c r="M164" s="17" t="s">
        <v>346</v>
      </c>
      <c r="N164" s="19"/>
      <c r="O164" s="4"/>
      <c r="P164" s="59"/>
      <c r="Q164" s="59"/>
      <c r="R164" s="59"/>
      <c r="S164" s="59"/>
      <c r="T164" s="60" t="s">
        <v>167</v>
      </c>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59"/>
      <c r="CZ164" s="59"/>
      <c r="DA164" s="59"/>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59"/>
      <c r="EJ164" s="59"/>
      <c r="EK164" s="59"/>
      <c r="EL164" s="59"/>
      <c r="EM164" s="59"/>
      <c r="EN164" s="59"/>
    </row>
    <row r="165" spans="1:144" ht="30" x14ac:dyDescent="0.4">
      <c r="A165" s="17"/>
      <c r="B165" s="17" t="s">
        <v>409</v>
      </c>
      <c r="C165" s="17" t="s">
        <v>345</v>
      </c>
      <c r="D165" s="18"/>
      <c r="E165" s="18">
        <v>10</v>
      </c>
      <c r="F165" s="18"/>
      <c r="G165" s="18">
        <v>10</v>
      </c>
      <c r="H165" s="92">
        <f>SUM(Tabla1[[#This Row],[PRIMER TRIMESTRE]:[CUARTO TRIMESTRE]])</f>
        <v>20</v>
      </c>
      <c r="I165" s="19">
        <v>90</v>
      </c>
      <c r="J165" s="19">
        <f t="shared" si="6"/>
        <v>1800</v>
      </c>
      <c r="K165" s="5"/>
      <c r="L165" s="17" t="s">
        <v>18</v>
      </c>
      <c r="M165" s="17" t="s">
        <v>346</v>
      </c>
      <c r="N165" s="5"/>
      <c r="O165" s="4"/>
      <c r="T165" s="57" t="s">
        <v>168</v>
      </c>
    </row>
    <row r="166" spans="1:144" ht="30" x14ac:dyDescent="0.4">
      <c r="A166" s="17"/>
      <c r="B166" s="17" t="s">
        <v>410</v>
      </c>
      <c r="C166" s="17" t="s">
        <v>345</v>
      </c>
      <c r="D166" s="18">
        <v>15</v>
      </c>
      <c r="E166" s="18"/>
      <c r="F166" s="18">
        <v>15</v>
      </c>
      <c r="G166" s="18"/>
      <c r="H166" s="92">
        <f>SUM(Tabla1[[#This Row],[PRIMER TRIMESTRE]:[CUARTO TRIMESTRE]])</f>
        <v>30</v>
      </c>
      <c r="I166" s="19">
        <v>70</v>
      </c>
      <c r="J166" s="19">
        <f t="shared" si="6"/>
        <v>2100</v>
      </c>
      <c r="K166" s="5"/>
      <c r="L166" s="17" t="s">
        <v>18</v>
      </c>
      <c r="M166" s="17" t="s">
        <v>346</v>
      </c>
      <c r="N166" s="5"/>
      <c r="O166" s="4"/>
      <c r="T166" s="57" t="s">
        <v>169</v>
      </c>
    </row>
    <row r="167" spans="1:144" ht="30" x14ac:dyDescent="0.4">
      <c r="A167" s="17"/>
      <c r="B167" s="17" t="s">
        <v>564</v>
      </c>
      <c r="C167" s="17" t="s">
        <v>345</v>
      </c>
      <c r="D167" s="18">
        <v>15</v>
      </c>
      <c r="E167" s="18">
        <v>15</v>
      </c>
      <c r="F167" s="18">
        <v>15</v>
      </c>
      <c r="G167" s="18">
        <v>15</v>
      </c>
      <c r="H167" s="92">
        <f>SUM(Tabla1[[#This Row],[PRIMER TRIMESTRE]:[CUARTO TRIMESTRE]])</f>
        <v>60</v>
      </c>
      <c r="I167" s="19">
        <v>250</v>
      </c>
      <c r="J167" s="19">
        <f t="shared" si="6"/>
        <v>15000</v>
      </c>
      <c r="K167" s="5"/>
      <c r="L167" s="17" t="s">
        <v>18</v>
      </c>
      <c r="M167" s="17" t="s">
        <v>346</v>
      </c>
      <c r="N167" s="5"/>
      <c r="O167" s="4"/>
      <c r="T167" s="57" t="s">
        <v>170</v>
      </c>
    </row>
    <row r="168" spans="1:144" ht="30" x14ac:dyDescent="0.4">
      <c r="A168" s="17"/>
      <c r="B168" s="17" t="s">
        <v>570</v>
      </c>
      <c r="C168" s="17" t="s">
        <v>345</v>
      </c>
      <c r="D168" s="18"/>
      <c r="E168" s="18">
        <v>200</v>
      </c>
      <c r="F168" s="18"/>
      <c r="G168" s="18">
        <v>200</v>
      </c>
      <c r="H168" s="92">
        <f>SUM(Tabla1[[#This Row],[PRIMER TRIMESTRE]:[CUARTO TRIMESTRE]])</f>
        <v>400</v>
      </c>
      <c r="I168" s="19">
        <v>25</v>
      </c>
      <c r="J168" s="19">
        <f t="shared" si="6"/>
        <v>10000</v>
      </c>
      <c r="K168" s="5"/>
      <c r="L168" s="17" t="s">
        <v>18</v>
      </c>
      <c r="M168" s="17" t="s">
        <v>346</v>
      </c>
      <c r="N168" s="5"/>
      <c r="O168" s="4"/>
      <c r="T168" s="57" t="s">
        <v>171</v>
      </c>
    </row>
    <row r="169" spans="1:144" ht="30" x14ac:dyDescent="0.4">
      <c r="A169" s="17"/>
      <c r="B169" s="17" t="s">
        <v>461</v>
      </c>
      <c r="C169" s="17" t="s">
        <v>345</v>
      </c>
      <c r="D169" s="18"/>
      <c r="E169" s="18">
        <v>20</v>
      </c>
      <c r="F169" s="18"/>
      <c r="G169" s="18">
        <v>20</v>
      </c>
      <c r="H169" s="92">
        <f>SUM(Tabla1[[#This Row],[PRIMER TRIMESTRE]:[CUARTO TRIMESTRE]])</f>
        <v>40</v>
      </c>
      <c r="I169" s="19">
        <v>130</v>
      </c>
      <c r="J169" s="19">
        <f t="shared" si="6"/>
        <v>5200</v>
      </c>
      <c r="K169" s="5"/>
      <c r="L169" s="17" t="s">
        <v>18</v>
      </c>
      <c r="M169" s="17" t="s">
        <v>346</v>
      </c>
      <c r="N169" s="5"/>
      <c r="O169" s="4"/>
      <c r="T169" s="57" t="s">
        <v>172</v>
      </c>
    </row>
    <row r="170" spans="1:144" ht="30" x14ac:dyDescent="0.4">
      <c r="A170" s="17"/>
      <c r="B170" s="17" t="s">
        <v>411</v>
      </c>
      <c r="C170" s="17" t="s">
        <v>526</v>
      </c>
      <c r="D170" s="18">
        <v>1</v>
      </c>
      <c r="E170" s="18"/>
      <c r="F170" s="18">
        <v>1</v>
      </c>
      <c r="G170" s="18"/>
      <c r="H170" s="92">
        <f>SUM(Tabla1[[#This Row],[PRIMER TRIMESTRE]:[CUARTO TRIMESTRE]])</f>
        <v>2</v>
      </c>
      <c r="I170" s="19">
        <v>3500</v>
      </c>
      <c r="J170" s="19">
        <f t="shared" si="6"/>
        <v>7000</v>
      </c>
      <c r="K170" s="5"/>
      <c r="L170" s="17" t="s">
        <v>18</v>
      </c>
      <c r="M170" s="17" t="s">
        <v>346</v>
      </c>
      <c r="N170" s="5"/>
      <c r="O170" s="4"/>
      <c r="T170" s="57" t="s">
        <v>173</v>
      </c>
    </row>
    <row r="171" spans="1:144" ht="30" x14ac:dyDescent="0.4">
      <c r="A171" s="17"/>
      <c r="B171" s="17" t="s">
        <v>412</v>
      </c>
      <c r="C171" s="17" t="s">
        <v>345</v>
      </c>
      <c r="D171" s="18">
        <v>1</v>
      </c>
      <c r="E171" s="18"/>
      <c r="F171" s="18"/>
      <c r="G171" s="18"/>
      <c r="H171" s="92">
        <f>SUM(Tabla1[[#This Row],[PRIMER TRIMESTRE]:[CUARTO TRIMESTRE]])</f>
        <v>1</v>
      </c>
      <c r="I171" s="19">
        <v>1500</v>
      </c>
      <c r="J171" s="19">
        <f t="shared" si="6"/>
        <v>1500</v>
      </c>
      <c r="K171" s="5"/>
      <c r="L171" s="17" t="s">
        <v>18</v>
      </c>
      <c r="M171" s="17" t="s">
        <v>346</v>
      </c>
      <c r="N171" s="5"/>
      <c r="O171" s="4"/>
      <c r="T171" s="57" t="s">
        <v>174</v>
      </c>
    </row>
    <row r="172" spans="1:144" ht="30" x14ac:dyDescent="0.4">
      <c r="A172" s="17"/>
      <c r="B172" s="17" t="s">
        <v>527</v>
      </c>
      <c r="C172" s="17" t="s">
        <v>526</v>
      </c>
      <c r="D172" s="18">
        <v>2</v>
      </c>
      <c r="E172" s="18"/>
      <c r="F172" s="18">
        <v>2</v>
      </c>
      <c r="G172" s="18">
        <v>2</v>
      </c>
      <c r="H172" s="92">
        <f>SUM(Tabla1[[#This Row],[PRIMER TRIMESTRE]:[CUARTO TRIMESTRE]])</f>
        <v>6</v>
      </c>
      <c r="I172" s="19">
        <v>25</v>
      </c>
      <c r="J172" s="19">
        <f t="shared" si="6"/>
        <v>150</v>
      </c>
      <c r="K172" s="19"/>
      <c r="L172" s="17" t="s">
        <v>18</v>
      </c>
      <c r="M172" s="17" t="s">
        <v>346</v>
      </c>
      <c r="N172" s="19"/>
      <c r="O172" s="17"/>
      <c r="T172" s="57" t="s">
        <v>175</v>
      </c>
    </row>
    <row r="173" spans="1:144" ht="30" x14ac:dyDescent="0.4">
      <c r="A173" s="17"/>
      <c r="B173" s="17" t="s">
        <v>413</v>
      </c>
      <c r="C173" s="17" t="s">
        <v>526</v>
      </c>
      <c r="D173" s="18"/>
      <c r="E173" s="18">
        <v>2</v>
      </c>
      <c r="F173" s="18">
        <v>2</v>
      </c>
      <c r="G173" s="18"/>
      <c r="H173" s="92">
        <f>SUM(Tabla1[[#This Row],[PRIMER TRIMESTRE]:[CUARTO TRIMESTRE]])</f>
        <v>4</v>
      </c>
      <c r="I173" s="19">
        <v>200</v>
      </c>
      <c r="J173" s="19">
        <f t="shared" si="6"/>
        <v>800</v>
      </c>
      <c r="K173" s="5"/>
      <c r="L173" s="17" t="s">
        <v>18</v>
      </c>
      <c r="M173" s="17" t="s">
        <v>346</v>
      </c>
      <c r="N173" s="5"/>
      <c r="O173" s="4"/>
      <c r="T173" s="57" t="s">
        <v>176</v>
      </c>
    </row>
    <row r="174" spans="1:144" ht="30" x14ac:dyDescent="0.4">
      <c r="A174" s="17"/>
      <c r="B174" s="17" t="s">
        <v>414</v>
      </c>
      <c r="C174" s="17" t="s">
        <v>345</v>
      </c>
      <c r="D174" s="18">
        <v>1</v>
      </c>
      <c r="E174" s="18">
        <v>3</v>
      </c>
      <c r="F174" s="18">
        <v>3</v>
      </c>
      <c r="G174" s="18">
        <v>3</v>
      </c>
      <c r="H174" s="92">
        <f>SUM(Tabla1[[#This Row],[PRIMER TRIMESTRE]:[CUARTO TRIMESTRE]])</f>
        <v>10</v>
      </c>
      <c r="I174" s="19">
        <v>1000</v>
      </c>
      <c r="J174" s="19">
        <f t="shared" si="6"/>
        <v>10000</v>
      </c>
      <c r="K174" s="5"/>
      <c r="L174" s="17" t="s">
        <v>18</v>
      </c>
      <c r="M174" s="17" t="s">
        <v>346</v>
      </c>
      <c r="N174" s="5"/>
      <c r="O174" s="4"/>
      <c r="T174" s="57" t="s">
        <v>177</v>
      </c>
    </row>
    <row r="175" spans="1:144" ht="30" x14ac:dyDescent="0.4">
      <c r="A175" s="17"/>
      <c r="B175" s="17" t="s">
        <v>536</v>
      </c>
      <c r="C175" s="17" t="s">
        <v>345</v>
      </c>
      <c r="D175" s="18"/>
      <c r="E175" s="18"/>
      <c r="F175" s="18">
        <v>1</v>
      </c>
      <c r="G175" s="18"/>
      <c r="H175" s="92">
        <f>SUM(Tabla1[[#This Row],[PRIMER TRIMESTRE]:[CUARTO TRIMESTRE]])</f>
        <v>1</v>
      </c>
      <c r="I175" s="19">
        <v>3000</v>
      </c>
      <c r="J175" s="19">
        <f t="shared" si="6"/>
        <v>3000</v>
      </c>
      <c r="K175" s="19"/>
      <c r="L175" s="17" t="s">
        <v>18</v>
      </c>
      <c r="M175" s="17" t="s">
        <v>346</v>
      </c>
      <c r="N175" s="19"/>
      <c r="O175" s="17"/>
      <c r="T175" s="57" t="s">
        <v>178</v>
      </c>
    </row>
    <row r="176" spans="1:144" ht="30" x14ac:dyDescent="0.4">
      <c r="A176" s="17"/>
      <c r="B176" s="17" t="s">
        <v>568</v>
      </c>
      <c r="C176" s="17" t="s">
        <v>526</v>
      </c>
      <c r="D176" s="18">
        <v>3</v>
      </c>
      <c r="E176" s="18">
        <v>3</v>
      </c>
      <c r="F176" s="18">
        <v>3</v>
      </c>
      <c r="G176" s="18">
        <v>3</v>
      </c>
      <c r="H176" s="92">
        <f>SUM(Tabla1[[#This Row],[PRIMER TRIMESTRE]:[CUARTO TRIMESTRE]])</f>
        <v>12</v>
      </c>
      <c r="I176" s="19">
        <v>5</v>
      </c>
      <c r="J176" s="19">
        <f t="shared" si="6"/>
        <v>60</v>
      </c>
      <c r="K176" s="19"/>
      <c r="L176" s="17" t="s">
        <v>18</v>
      </c>
      <c r="M176" s="17" t="s">
        <v>346</v>
      </c>
      <c r="N176" s="19"/>
      <c r="O176" s="17"/>
      <c r="T176" s="57" t="s">
        <v>179</v>
      </c>
    </row>
    <row r="177" spans="1:144" ht="30" x14ac:dyDescent="0.4">
      <c r="A177" s="17"/>
      <c r="B177" s="17" t="s">
        <v>569</v>
      </c>
      <c r="C177" s="17" t="s">
        <v>526</v>
      </c>
      <c r="D177" s="18">
        <v>3</v>
      </c>
      <c r="E177" s="18">
        <v>3</v>
      </c>
      <c r="F177" s="18">
        <v>3</v>
      </c>
      <c r="G177" s="18">
        <v>3</v>
      </c>
      <c r="H177" s="92">
        <f>SUM(Tabla1[[#This Row],[PRIMER TRIMESTRE]:[CUARTO TRIMESTRE]])</f>
        <v>12</v>
      </c>
      <c r="I177" s="19">
        <v>5</v>
      </c>
      <c r="J177" s="19">
        <f t="shared" si="6"/>
        <v>60</v>
      </c>
      <c r="K177" s="19"/>
      <c r="L177" s="17" t="s">
        <v>18</v>
      </c>
      <c r="M177" s="17" t="s">
        <v>346</v>
      </c>
      <c r="N177" s="19"/>
      <c r="O177" s="17"/>
      <c r="T177" s="57" t="s">
        <v>180</v>
      </c>
    </row>
    <row r="178" spans="1:144" ht="30" x14ac:dyDescent="0.4">
      <c r="A178" s="17"/>
      <c r="B178" s="17" t="s">
        <v>501</v>
      </c>
      <c r="C178" s="17" t="s">
        <v>345</v>
      </c>
      <c r="D178" s="18">
        <v>5</v>
      </c>
      <c r="E178" s="18"/>
      <c r="F178" s="18">
        <v>5</v>
      </c>
      <c r="G178" s="18"/>
      <c r="H178" s="92">
        <f>SUM(Tabla1[[#This Row],[PRIMER TRIMESTRE]:[CUARTO TRIMESTRE]])</f>
        <v>10</v>
      </c>
      <c r="I178" s="19">
        <v>1500</v>
      </c>
      <c r="J178" s="19">
        <f t="shared" ref="J178:J184" si="7">+H178*I178</f>
        <v>15000</v>
      </c>
      <c r="K178" s="19"/>
      <c r="L178" s="17" t="s">
        <v>18</v>
      </c>
      <c r="M178" s="17" t="s">
        <v>346</v>
      </c>
      <c r="N178" s="19"/>
      <c r="O178" s="17"/>
      <c r="T178" s="57" t="s">
        <v>181</v>
      </c>
    </row>
    <row r="179" spans="1:144" ht="30" x14ac:dyDescent="0.4">
      <c r="A179" s="17"/>
      <c r="B179" s="17" t="s">
        <v>502</v>
      </c>
      <c r="C179" s="17" t="s">
        <v>345</v>
      </c>
      <c r="D179" s="18">
        <v>3</v>
      </c>
      <c r="E179" s="18"/>
      <c r="F179" s="18">
        <v>3</v>
      </c>
      <c r="G179" s="18"/>
      <c r="H179" s="92">
        <f>SUM(Tabla1[[#This Row],[PRIMER TRIMESTRE]:[CUARTO TRIMESTRE]])</f>
        <v>6</v>
      </c>
      <c r="I179" s="19">
        <v>1500</v>
      </c>
      <c r="J179" s="19">
        <f t="shared" si="7"/>
        <v>9000</v>
      </c>
      <c r="K179" s="19"/>
      <c r="L179" s="17" t="s">
        <v>18</v>
      </c>
      <c r="M179" s="17" t="s">
        <v>346</v>
      </c>
      <c r="N179" s="19"/>
      <c r="O179" s="17"/>
      <c r="T179" s="57" t="s">
        <v>182</v>
      </c>
    </row>
    <row r="180" spans="1:144" ht="30" x14ac:dyDescent="0.4">
      <c r="A180" s="17"/>
      <c r="B180" s="17" t="s">
        <v>503</v>
      </c>
      <c r="C180" s="17" t="s">
        <v>345</v>
      </c>
      <c r="D180" s="18">
        <v>3</v>
      </c>
      <c r="E180" s="18"/>
      <c r="F180" s="18">
        <v>3</v>
      </c>
      <c r="G180" s="18"/>
      <c r="H180" s="92">
        <f>SUM(Tabla1[[#This Row],[PRIMER TRIMESTRE]:[CUARTO TRIMESTRE]])</f>
        <v>6</v>
      </c>
      <c r="I180" s="19">
        <v>1500</v>
      </c>
      <c r="J180" s="19">
        <f t="shared" si="7"/>
        <v>9000</v>
      </c>
      <c r="K180" s="19"/>
      <c r="L180" s="17" t="s">
        <v>18</v>
      </c>
      <c r="M180" s="17" t="s">
        <v>346</v>
      </c>
      <c r="N180" s="19"/>
      <c r="O180" s="17"/>
      <c r="T180" s="57" t="s">
        <v>183</v>
      </c>
    </row>
    <row r="181" spans="1:144" ht="30" x14ac:dyDescent="0.4">
      <c r="A181" s="17"/>
      <c r="B181" s="17" t="s">
        <v>504</v>
      </c>
      <c r="C181" s="17" t="s">
        <v>345</v>
      </c>
      <c r="D181" s="18">
        <v>4</v>
      </c>
      <c r="E181" s="18"/>
      <c r="F181" s="18">
        <v>4</v>
      </c>
      <c r="G181" s="18"/>
      <c r="H181" s="92">
        <f>SUM(Tabla1[[#This Row],[PRIMER TRIMESTRE]:[CUARTO TRIMESTRE]])</f>
        <v>8</v>
      </c>
      <c r="I181" s="19">
        <v>1500</v>
      </c>
      <c r="J181" s="19">
        <f t="shared" si="7"/>
        <v>12000</v>
      </c>
      <c r="K181" s="19"/>
      <c r="L181" s="17" t="s">
        <v>18</v>
      </c>
      <c r="M181" s="17" t="s">
        <v>346</v>
      </c>
      <c r="N181" s="19"/>
      <c r="O181" s="17"/>
      <c r="T181" s="57" t="s">
        <v>184</v>
      </c>
    </row>
    <row r="182" spans="1:144" s="28" customFormat="1" ht="30" x14ac:dyDescent="0.4">
      <c r="A182" s="17"/>
      <c r="B182" s="17" t="s">
        <v>508</v>
      </c>
      <c r="C182" s="17" t="s">
        <v>345</v>
      </c>
      <c r="D182" s="18">
        <v>4</v>
      </c>
      <c r="E182" s="18">
        <v>4</v>
      </c>
      <c r="F182" s="18">
        <v>4</v>
      </c>
      <c r="G182" s="18">
        <v>4</v>
      </c>
      <c r="H182" s="92">
        <f>SUM(Tabla1[[#This Row],[PRIMER TRIMESTRE]:[CUARTO TRIMESTRE]])</f>
        <v>16</v>
      </c>
      <c r="I182" s="19">
        <v>1680</v>
      </c>
      <c r="J182" s="19">
        <f t="shared" si="7"/>
        <v>26880</v>
      </c>
      <c r="K182" s="19"/>
      <c r="L182" s="17" t="s">
        <v>18</v>
      </c>
      <c r="M182" s="17" t="s">
        <v>346</v>
      </c>
      <c r="N182" s="19"/>
      <c r="O182" s="17"/>
      <c r="P182" s="59"/>
      <c r="Q182" s="59"/>
      <c r="R182" s="59"/>
      <c r="S182" s="59"/>
      <c r="T182" s="60" t="s">
        <v>185</v>
      </c>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c r="CD182" s="59"/>
      <c r="CE182" s="59"/>
      <c r="CF182" s="59"/>
      <c r="CG182" s="59"/>
      <c r="CH182" s="59"/>
      <c r="CI182" s="59"/>
      <c r="CJ182" s="59"/>
      <c r="CK182" s="59"/>
      <c r="CL182" s="59"/>
      <c r="CM182" s="59"/>
      <c r="CN182" s="59"/>
      <c r="CO182" s="59"/>
      <c r="CP182" s="59"/>
      <c r="CQ182" s="59"/>
      <c r="CR182" s="59"/>
      <c r="CS182" s="59"/>
      <c r="CT182" s="59"/>
      <c r="CU182" s="59"/>
      <c r="CV182" s="59"/>
      <c r="CW182" s="59"/>
      <c r="CX182" s="59"/>
      <c r="CY182" s="59"/>
      <c r="CZ182" s="59"/>
      <c r="DA182" s="59"/>
      <c r="DB182" s="59"/>
      <c r="DC182" s="59"/>
      <c r="DD182" s="59"/>
      <c r="DE182" s="59"/>
      <c r="DF182" s="59"/>
      <c r="DG182" s="59"/>
      <c r="DH182" s="59"/>
      <c r="DI182" s="59"/>
      <c r="DJ182" s="59"/>
      <c r="DK182" s="59"/>
      <c r="DL182" s="59"/>
      <c r="DM182" s="59"/>
      <c r="DN182" s="59"/>
      <c r="DO182" s="59"/>
      <c r="DP182" s="59"/>
      <c r="DQ182" s="59"/>
      <c r="DR182" s="59"/>
      <c r="DS182" s="59"/>
      <c r="DT182" s="59"/>
      <c r="DU182" s="59"/>
      <c r="DV182" s="59"/>
      <c r="DW182" s="59"/>
      <c r="DX182" s="59"/>
      <c r="DY182" s="59"/>
      <c r="DZ182" s="59"/>
      <c r="EA182" s="59"/>
      <c r="EB182" s="59"/>
      <c r="EC182" s="59"/>
      <c r="ED182" s="59"/>
      <c r="EE182" s="59"/>
      <c r="EF182" s="59"/>
      <c r="EG182" s="59"/>
      <c r="EH182" s="59"/>
      <c r="EI182" s="59"/>
      <c r="EJ182" s="59"/>
      <c r="EK182" s="59"/>
      <c r="EL182" s="59"/>
      <c r="EM182" s="59"/>
      <c r="EN182" s="59"/>
    </row>
    <row r="183" spans="1:144" s="28" customFormat="1" ht="30" x14ac:dyDescent="0.4">
      <c r="A183" s="17"/>
      <c r="B183" s="17" t="s">
        <v>509</v>
      </c>
      <c r="C183" s="17" t="s">
        <v>345</v>
      </c>
      <c r="D183" s="18"/>
      <c r="E183" s="18">
        <v>5</v>
      </c>
      <c r="F183" s="18"/>
      <c r="G183" s="18">
        <v>5</v>
      </c>
      <c r="H183" s="92">
        <f>SUM(Tabla1[[#This Row],[PRIMER TRIMESTRE]:[CUARTO TRIMESTRE]])</f>
        <v>10</v>
      </c>
      <c r="I183" s="19">
        <v>1000</v>
      </c>
      <c r="J183" s="19">
        <f>+H183*I183</f>
        <v>10000</v>
      </c>
      <c r="K183" s="19"/>
      <c r="L183" s="17" t="s">
        <v>18</v>
      </c>
      <c r="M183" s="17" t="s">
        <v>346</v>
      </c>
      <c r="N183" s="19"/>
      <c r="O183" s="17"/>
      <c r="P183" s="59"/>
      <c r="Q183" s="59"/>
      <c r="R183" s="59"/>
      <c r="S183" s="59"/>
      <c r="T183" s="60" t="s">
        <v>186</v>
      </c>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row>
    <row r="184" spans="1:144" s="28" customFormat="1" ht="30" x14ac:dyDescent="0.4">
      <c r="A184" s="17"/>
      <c r="B184" s="17" t="s">
        <v>510</v>
      </c>
      <c r="C184" s="17" t="s">
        <v>345</v>
      </c>
      <c r="D184" s="18"/>
      <c r="E184" s="18">
        <v>5</v>
      </c>
      <c r="F184" s="18">
        <v>5</v>
      </c>
      <c r="G184" s="18"/>
      <c r="H184" s="92">
        <f>SUM(Tabla1[[#This Row],[PRIMER TRIMESTRE]:[CUARTO TRIMESTRE]])</f>
        <v>10</v>
      </c>
      <c r="I184" s="19">
        <v>1000</v>
      </c>
      <c r="J184" s="19">
        <f t="shared" si="7"/>
        <v>10000</v>
      </c>
      <c r="K184" s="19"/>
      <c r="L184" s="17" t="s">
        <v>18</v>
      </c>
      <c r="M184" s="17" t="s">
        <v>346</v>
      </c>
      <c r="N184" s="19"/>
      <c r="O184" s="17"/>
      <c r="P184" s="59"/>
      <c r="Q184" s="59"/>
      <c r="R184" s="59"/>
      <c r="S184" s="59"/>
      <c r="T184" s="60" t="s">
        <v>187</v>
      </c>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c r="CU184" s="59"/>
      <c r="CV184" s="59"/>
      <c r="CW184" s="59"/>
      <c r="CX184" s="59"/>
      <c r="CY184" s="59"/>
      <c r="CZ184" s="59"/>
      <c r="DA184" s="59"/>
      <c r="DB184" s="59"/>
      <c r="DC184" s="59"/>
      <c r="DD184" s="59"/>
      <c r="DE184" s="59"/>
      <c r="DF184" s="59"/>
      <c r="DG184" s="59"/>
      <c r="DH184" s="59"/>
      <c r="DI184" s="59"/>
      <c r="DJ184" s="59"/>
      <c r="DK184" s="59"/>
      <c r="DL184" s="59"/>
      <c r="DM184" s="59"/>
      <c r="DN184" s="59"/>
      <c r="DO184" s="59"/>
      <c r="DP184" s="59"/>
      <c r="DQ184" s="59"/>
      <c r="DR184" s="59"/>
      <c r="DS184" s="59"/>
      <c r="DT184" s="59"/>
      <c r="DU184" s="59"/>
      <c r="DV184" s="59"/>
      <c r="DW184" s="59"/>
      <c r="DX184" s="59"/>
      <c r="DY184" s="59"/>
      <c r="DZ184" s="59"/>
      <c r="EA184" s="59"/>
      <c r="EB184" s="59"/>
      <c r="EC184" s="59"/>
      <c r="ED184" s="59"/>
      <c r="EE184" s="59"/>
      <c r="EF184" s="59"/>
      <c r="EG184" s="59"/>
      <c r="EH184" s="59"/>
      <c r="EI184" s="59"/>
      <c r="EJ184" s="59"/>
      <c r="EK184" s="59"/>
      <c r="EL184" s="59"/>
      <c r="EM184" s="59"/>
      <c r="EN184" s="59"/>
    </row>
    <row r="185" spans="1:144" s="28" customFormat="1" ht="30" x14ac:dyDescent="0.4">
      <c r="A185" s="17"/>
      <c r="B185" s="17" t="s">
        <v>492</v>
      </c>
      <c r="C185" s="17" t="s">
        <v>345</v>
      </c>
      <c r="D185" s="18">
        <v>5</v>
      </c>
      <c r="E185" s="18">
        <v>5</v>
      </c>
      <c r="F185" s="18">
        <v>5</v>
      </c>
      <c r="G185" s="18">
        <v>5</v>
      </c>
      <c r="H185" s="92">
        <f>SUM(Tabla1[[#This Row],[PRIMER TRIMESTRE]:[CUARTO TRIMESTRE]])</f>
        <v>20</v>
      </c>
      <c r="I185" s="19">
        <v>1680</v>
      </c>
      <c r="J185" s="19">
        <f t="shared" ref="J185:J188" si="8">+H185*I185</f>
        <v>33600</v>
      </c>
      <c r="K185" s="19"/>
      <c r="L185" s="17" t="s">
        <v>18</v>
      </c>
      <c r="M185" s="17" t="s">
        <v>346</v>
      </c>
      <c r="N185" s="19"/>
      <c r="O185" s="17"/>
      <c r="P185" s="59"/>
      <c r="Q185" s="59"/>
      <c r="R185" s="59"/>
      <c r="S185" s="59"/>
      <c r="T185" s="60" t="s">
        <v>188</v>
      </c>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c r="CD185" s="59"/>
      <c r="CE185" s="59"/>
      <c r="CF185" s="59"/>
      <c r="CG185" s="59"/>
      <c r="CH185" s="59"/>
      <c r="CI185" s="59"/>
      <c r="CJ185" s="59"/>
      <c r="CK185" s="59"/>
      <c r="CL185" s="59"/>
      <c r="CM185" s="59"/>
      <c r="CN185" s="59"/>
      <c r="CO185" s="59"/>
      <c r="CP185" s="59"/>
      <c r="CQ185" s="59"/>
      <c r="CR185" s="59"/>
      <c r="CS185" s="59"/>
      <c r="CT185" s="59"/>
      <c r="CU185" s="59"/>
      <c r="CV185" s="59"/>
      <c r="CW185" s="59"/>
      <c r="CX185" s="59"/>
      <c r="CY185" s="59"/>
      <c r="CZ185" s="59"/>
      <c r="DA185" s="59"/>
      <c r="DB185" s="59"/>
      <c r="DC185" s="59"/>
      <c r="DD185" s="59"/>
      <c r="DE185" s="59"/>
      <c r="DF185" s="59"/>
      <c r="DG185" s="59"/>
      <c r="DH185" s="59"/>
      <c r="DI185" s="59"/>
      <c r="DJ185" s="59"/>
      <c r="DK185" s="59"/>
      <c r="DL185" s="59"/>
      <c r="DM185" s="59"/>
      <c r="DN185" s="59"/>
      <c r="DO185" s="59"/>
      <c r="DP185" s="59"/>
      <c r="DQ185" s="59"/>
      <c r="DR185" s="59"/>
      <c r="DS185" s="59"/>
      <c r="DT185" s="59"/>
      <c r="DU185" s="59"/>
      <c r="DV185" s="59"/>
      <c r="DW185" s="59"/>
      <c r="DX185" s="59"/>
      <c r="DY185" s="59"/>
      <c r="DZ185" s="59"/>
      <c r="EA185" s="59"/>
      <c r="EB185" s="59"/>
      <c r="EC185" s="59"/>
      <c r="ED185" s="59"/>
      <c r="EE185" s="59"/>
      <c r="EF185" s="59"/>
      <c r="EG185" s="59"/>
      <c r="EH185" s="59"/>
      <c r="EI185" s="59"/>
      <c r="EJ185" s="59"/>
      <c r="EK185" s="59"/>
      <c r="EL185" s="59"/>
      <c r="EM185" s="59"/>
      <c r="EN185" s="59"/>
    </row>
    <row r="186" spans="1:144" s="28" customFormat="1" ht="30" x14ac:dyDescent="0.4">
      <c r="A186" s="17"/>
      <c r="B186" s="17" t="s">
        <v>493</v>
      </c>
      <c r="C186" s="17" t="s">
        <v>345</v>
      </c>
      <c r="D186" s="18">
        <v>5</v>
      </c>
      <c r="E186" s="18">
        <v>5</v>
      </c>
      <c r="F186" s="18">
        <v>5</v>
      </c>
      <c r="G186" s="18">
        <v>5</v>
      </c>
      <c r="H186" s="92">
        <f>SUM(Tabla1[[#This Row],[PRIMER TRIMESTRE]:[CUARTO TRIMESTRE]])</f>
        <v>20</v>
      </c>
      <c r="I186" s="19">
        <v>1680</v>
      </c>
      <c r="J186" s="19">
        <f t="shared" si="8"/>
        <v>33600</v>
      </c>
      <c r="K186" s="19"/>
      <c r="L186" s="17" t="s">
        <v>18</v>
      </c>
      <c r="M186" s="17" t="s">
        <v>346</v>
      </c>
      <c r="N186" s="19"/>
      <c r="O186" s="17"/>
      <c r="P186" s="59"/>
      <c r="Q186" s="59"/>
      <c r="R186" s="59"/>
      <c r="S186" s="59"/>
      <c r="T186" s="60" t="s">
        <v>189</v>
      </c>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c r="CO186" s="59"/>
      <c r="CP186" s="59"/>
      <c r="CQ186" s="59"/>
      <c r="CR186" s="59"/>
      <c r="CS186" s="59"/>
      <c r="CT186" s="59"/>
      <c r="CU186" s="59"/>
      <c r="CV186" s="59"/>
      <c r="CW186" s="59"/>
      <c r="CX186" s="59"/>
      <c r="CY186" s="59"/>
      <c r="CZ186" s="59"/>
      <c r="DA186" s="59"/>
      <c r="DB186" s="59"/>
      <c r="DC186" s="59"/>
      <c r="DD186" s="59"/>
      <c r="DE186" s="59"/>
      <c r="DF186" s="59"/>
      <c r="DG186" s="59"/>
      <c r="DH186" s="59"/>
      <c r="DI186" s="59"/>
      <c r="DJ186" s="59"/>
      <c r="DK186" s="59"/>
      <c r="DL186" s="59"/>
      <c r="DM186" s="59"/>
      <c r="DN186" s="59"/>
      <c r="DO186" s="59"/>
      <c r="DP186" s="59"/>
      <c r="DQ186" s="59"/>
      <c r="DR186" s="59"/>
      <c r="DS186" s="59"/>
      <c r="DT186" s="59"/>
      <c r="DU186" s="59"/>
      <c r="DV186" s="59"/>
      <c r="DW186" s="59"/>
      <c r="DX186" s="59"/>
      <c r="DY186" s="59"/>
      <c r="DZ186" s="59"/>
      <c r="EA186" s="59"/>
      <c r="EB186" s="59"/>
      <c r="EC186" s="59"/>
      <c r="ED186" s="59"/>
      <c r="EE186" s="59"/>
      <c r="EF186" s="59"/>
      <c r="EG186" s="59"/>
      <c r="EH186" s="59"/>
      <c r="EI186" s="59"/>
      <c r="EJ186" s="59"/>
      <c r="EK186" s="59"/>
      <c r="EL186" s="59"/>
      <c r="EM186" s="59"/>
      <c r="EN186" s="59"/>
    </row>
    <row r="187" spans="1:144" s="28" customFormat="1" ht="30" x14ac:dyDescent="0.4">
      <c r="A187" s="17"/>
      <c r="B187" s="17" t="s">
        <v>494</v>
      </c>
      <c r="C187" s="17" t="s">
        <v>345</v>
      </c>
      <c r="D187" s="18">
        <v>8</v>
      </c>
      <c r="E187" s="18">
        <v>8</v>
      </c>
      <c r="F187" s="18">
        <v>8</v>
      </c>
      <c r="G187" s="18">
        <v>8</v>
      </c>
      <c r="H187" s="92">
        <f>SUM(Tabla1[[#This Row],[PRIMER TRIMESTRE]:[CUARTO TRIMESTRE]])</f>
        <v>32</v>
      </c>
      <c r="I187" s="19">
        <v>1680</v>
      </c>
      <c r="J187" s="19">
        <f t="shared" si="8"/>
        <v>53760</v>
      </c>
      <c r="K187" s="19"/>
      <c r="L187" s="17" t="s">
        <v>18</v>
      </c>
      <c r="M187" s="17" t="s">
        <v>346</v>
      </c>
      <c r="N187" s="19"/>
      <c r="O187" s="17"/>
      <c r="P187" s="59"/>
      <c r="Q187" s="59"/>
      <c r="R187" s="59"/>
      <c r="S187" s="59"/>
      <c r="T187" s="60" t="s">
        <v>190</v>
      </c>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59"/>
      <c r="CR187" s="59"/>
      <c r="CS187" s="59"/>
      <c r="CT187" s="59"/>
      <c r="CU187" s="59"/>
      <c r="CV187" s="59"/>
      <c r="CW187" s="59"/>
      <c r="CX187" s="59"/>
      <c r="CY187" s="59"/>
      <c r="CZ187" s="59"/>
      <c r="DA187" s="59"/>
      <c r="DB187" s="59"/>
      <c r="DC187" s="59"/>
      <c r="DD187" s="59"/>
      <c r="DE187" s="59"/>
      <c r="DF187" s="59"/>
      <c r="DG187" s="59"/>
      <c r="DH187" s="59"/>
      <c r="DI187" s="59"/>
      <c r="DJ187" s="59"/>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row>
    <row r="188" spans="1:144" s="28" customFormat="1" ht="30" x14ac:dyDescent="0.4">
      <c r="A188" s="17"/>
      <c r="B188" s="17" t="s">
        <v>495</v>
      </c>
      <c r="C188" s="17" t="s">
        <v>345</v>
      </c>
      <c r="D188" s="18">
        <v>5</v>
      </c>
      <c r="E188" s="18">
        <v>3</v>
      </c>
      <c r="F188" s="18">
        <v>5</v>
      </c>
      <c r="G188" s="18">
        <v>3</v>
      </c>
      <c r="H188" s="92">
        <f>SUM(Tabla1[[#This Row],[PRIMER TRIMESTRE]:[CUARTO TRIMESTRE]])</f>
        <v>16</v>
      </c>
      <c r="I188" s="19">
        <v>1680</v>
      </c>
      <c r="J188" s="19">
        <f t="shared" si="8"/>
        <v>26880</v>
      </c>
      <c r="K188" s="19"/>
      <c r="L188" s="17" t="s">
        <v>18</v>
      </c>
      <c r="M188" s="17" t="s">
        <v>346</v>
      </c>
      <c r="N188" s="19"/>
      <c r="O188" s="17"/>
      <c r="P188" s="59"/>
      <c r="Q188" s="59"/>
      <c r="R188" s="59"/>
      <c r="S188" s="59"/>
      <c r="T188" s="60" t="s">
        <v>191</v>
      </c>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c r="DB188" s="59"/>
      <c r="DC188" s="59"/>
      <c r="DD188" s="59"/>
      <c r="DE188" s="59"/>
      <c r="DF188" s="59"/>
      <c r="DG188" s="59"/>
      <c r="DH188" s="59"/>
      <c r="DI188" s="59"/>
      <c r="DJ188" s="59"/>
      <c r="DK188" s="59"/>
      <c r="DL188" s="59"/>
      <c r="DM188" s="59"/>
      <c r="DN188" s="59"/>
      <c r="DO188" s="59"/>
      <c r="DP188" s="59"/>
      <c r="DQ188" s="59"/>
      <c r="DR188" s="59"/>
      <c r="DS188" s="59"/>
      <c r="DT188" s="59"/>
      <c r="DU188" s="59"/>
      <c r="DV188" s="59"/>
      <c r="DW188" s="59"/>
      <c r="DX188" s="59"/>
      <c r="DY188" s="59"/>
      <c r="DZ188" s="59"/>
      <c r="EA188" s="59"/>
      <c r="EB188" s="59"/>
      <c r="EC188" s="59"/>
      <c r="ED188" s="59"/>
      <c r="EE188" s="59"/>
      <c r="EF188" s="59"/>
      <c r="EG188" s="59"/>
      <c r="EH188" s="59"/>
      <c r="EI188" s="59"/>
      <c r="EJ188" s="59"/>
      <c r="EK188" s="59"/>
      <c r="EL188" s="59"/>
      <c r="EM188" s="59"/>
      <c r="EN188" s="59"/>
    </row>
    <row r="189" spans="1:144" s="28" customFormat="1" ht="30" x14ac:dyDescent="0.4">
      <c r="A189" s="17"/>
      <c r="B189" s="17" t="s">
        <v>505</v>
      </c>
      <c r="C189" s="17" t="s">
        <v>345</v>
      </c>
      <c r="D189" s="18">
        <v>4</v>
      </c>
      <c r="E189" s="18">
        <v>4</v>
      </c>
      <c r="F189" s="18">
        <v>4</v>
      </c>
      <c r="G189" s="18">
        <v>4</v>
      </c>
      <c r="H189" s="92">
        <f>SUM(Tabla1[[#This Row],[PRIMER TRIMESTRE]:[CUARTO TRIMESTRE]])</f>
        <v>16</v>
      </c>
      <c r="I189" s="19">
        <v>1000</v>
      </c>
      <c r="J189" s="19">
        <f t="shared" ref="J189:J196" si="9">+H189*I189</f>
        <v>16000</v>
      </c>
      <c r="K189" s="19"/>
      <c r="L189" s="17" t="s">
        <v>18</v>
      </c>
      <c r="M189" s="17" t="s">
        <v>346</v>
      </c>
      <c r="N189" s="19"/>
      <c r="O189" s="17"/>
      <c r="P189" s="59"/>
      <c r="Q189" s="59"/>
      <c r="R189" s="59"/>
      <c r="S189" s="59"/>
      <c r="T189" s="60" t="s">
        <v>192</v>
      </c>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c r="CT189" s="59"/>
      <c r="CU189" s="59"/>
      <c r="CV189" s="59"/>
      <c r="CW189" s="59"/>
      <c r="CX189" s="59"/>
      <c r="CY189" s="59"/>
      <c r="CZ189" s="59"/>
      <c r="DA189" s="59"/>
      <c r="DB189" s="59"/>
      <c r="DC189" s="59"/>
      <c r="DD189" s="59"/>
      <c r="DE189" s="59"/>
      <c r="DF189" s="59"/>
      <c r="DG189" s="59"/>
      <c r="DH189" s="59"/>
      <c r="DI189" s="59"/>
      <c r="DJ189" s="59"/>
      <c r="DK189" s="59"/>
      <c r="DL189" s="59"/>
      <c r="DM189" s="59"/>
      <c r="DN189" s="59"/>
      <c r="DO189" s="59"/>
      <c r="DP189" s="59"/>
      <c r="DQ189" s="59"/>
      <c r="DR189" s="59"/>
      <c r="DS189" s="59"/>
      <c r="DT189" s="59"/>
      <c r="DU189" s="59"/>
      <c r="DV189" s="59"/>
      <c r="DW189" s="59"/>
      <c r="DX189" s="59"/>
      <c r="DY189" s="59"/>
      <c r="DZ189" s="59"/>
      <c r="EA189" s="59"/>
      <c r="EB189" s="59"/>
      <c r="EC189" s="59"/>
      <c r="ED189" s="59"/>
      <c r="EE189" s="59"/>
      <c r="EF189" s="59"/>
      <c r="EG189" s="59"/>
      <c r="EH189" s="59"/>
      <c r="EI189" s="59"/>
      <c r="EJ189" s="59"/>
      <c r="EK189" s="59"/>
      <c r="EL189" s="59"/>
      <c r="EM189" s="59"/>
      <c r="EN189" s="59"/>
    </row>
    <row r="190" spans="1:144" s="28" customFormat="1" ht="30" x14ac:dyDescent="0.4">
      <c r="A190" s="17"/>
      <c r="B190" s="17" t="s">
        <v>506</v>
      </c>
      <c r="C190" s="17" t="s">
        <v>345</v>
      </c>
      <c r="D190" s="18">
        <v>4</v>
      </c>
      <c r="E190" s="18">
        <v>4</v>
      </c>
      <c r="F190" s="18">
        <v>4</v>
      </c>
      <c r="G190" s="18">
        <v>4</v>
      </c>
      <c r="H190" s="92">
        <f>SUM(Tabla1[[#This Row],[PRIMER TRIMESTRE]:[CUARTO TRIMESTRE]])</f>
        <v>16</v>
      </c>
      <c r="I190" s="19">
        <v>1200</v>
      </c>
      <c r="J190" s="19">
        <f t="shared" si="9"/>
        <v>19200</v>
      </c>
      <c r="K190" s="19"/>
      <c r="L190" s="17" t="s">
        <v>18</v>
      </c>
      <c r="M190" s="17" t="s">
        <v>346</v>
      </c>
      <c r="N190" s="19"/>
      <c r="O190" s="17"/>
      <c r="P190" s="59"/>
      <c r="Q190" s="59"/>
      <c r="R190" s="59"/>
      <c r="S190" s="59"/>
      <c r="T190" s="60" t="s">
        <v>193</v>
      </c>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59"/>
      <c r="CR190" s="59"/>
      <c r="CS190" s="59"/>
      <c r="CT190" s="59"/>
      <c r="CU190" s="59"/>
      <c r="CV190" s="59"/>
      <c r="CW190" s="59"/>
      <c r="CX190" s="59"/>
      <c r="CY190" s="59"/>
      <c r="CZ190" s="59"/>
      <c r="DA190" s="59"/>
      <c r="DB190" s="59"/>
      <c r="DC190" s="59"/>
      <c r="DD190" s="59"/>
      <c r="DE190" s="59"/>
      <c r="DF190" s="59"/>
      <c r="DG190" s="59"/>
      <c r="DH190" s="59"/>
      <c r="DI190" s="59"/>
      <c r="DJ190" s="59"/>
      <c r="DK190" s="59"/>
      <c r="DL190" s="59"/>
      <c r="DM190" s="59"/>
      <c r="DN190" s="59"/>
      <c r="DO190" s="59"/>
      <c r="DP190" s="59"/>
      <c r="DQ190" s="59"/>
      <c r="DR190" s="59"/>
      <c r="DS190" s="59"/>
      <c r="DT190" s="59"/>
      <c r="DU190" s="59"/>
      <c r="DV190" s="59"/>
      <c r="DW190" s="59"/>
      <c r="DX190" s="59"/>
      <c r="DY190" s="59"/>
      <c r="DZ190" s="59"/>
      <c r="EA190" s="59"/>
      <c r="EB190" s="59"/>
      <c r="EC190" s="59"/>
      <c r="ED190" s="59"/>
      <c r="EE190" s="59"/>
      <c r="EF190" s="59"/>
      <c r="EG190" s="59"/>
      <c r="EH190" s="59"/>
      <c r="EI190" s="59"/>
      <c r="EJ190" s="59"/>
      <c r="EK190" s="59"/>
      <c r="EL190" s="59"/>
      <c r="EM190" s="59"/>
      <c r="EN190" s="59"/>
    </row>
    <row r="191" spans="1:144" s="28" customFormat="1" ht="30" x14ac:dyDescent="0.4">
      <c r="A191" s="17"/>
      <c r="B191" s="17" t="s">
        <v>507</v>
      </c>
      <c r="C191" s="17" t="s">
        <v>345</v>
      </c>
      <c r="D191" s="18">
        <v>1</v>
      </c>
      <c r="E191" s="18">
        <v>1</v>
      </c>
      <c r="F191" s="18">
        <v>1</v>
      </c>
      <c r="G191" s="18">
        <v>1</v>
      </c>
      <c r="H191" s="92">
        <f>SUM(Tabla1[[#This Row],[PRIMER TRIMESTRE]:[CUARTO TRIMESTRE]])</f>
        <v>4</v>
      </c>
      <c r="I191" s="19">
        <v>4225</v>
      </c>
      <c r="J191" s="19">
        <f t="shared" si="9"/>
        <v>16900</v>
      </c>
      <c r="K191" s="19"/>
      <c r="L191" s="17" t="s">
        <v>18</v>
      </c>
      <c r="M191" s="17" t="s">
        <v>346</v>
      </c>
      <c r="N191" s="19"/>
      <c r="O191" s="17"/>
      <c r="P191" s="59"/>
      <c r="Q191" s="59"/>
      <c r="R191" s="59"/>
      <c r="S191" s="59"/>
      <c r="T191" s="60" t="s">
        <v>194</v>
      </c>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c r="DE191" s="59"/>
      <c r="DF191" s="59"/>
      <c r="DG191" s="59"/>
      <c r="DH191" s="59"/>
      <c r="DI191" s="59"/>
      <c r="DJ191" s="59"/>
      <c r="DK191" s="59"/>
      <c r="DL191" s="59"/>
      <c r="DM191" s="59"/>
      <c r="DN191" s="59"/>
      <c r="DO191" s="59"/>
      <c r="DP191" s="59"/>
      <c r="DQ191" s="59"/>
      <c r="DR191" s="59"/>
      <c r="DS191" s="59"/>
      <c r="DT191" s="59"/>
      <c r="DU191" s="59"/>
      <c r="DV191" s="59"/>
      <c r="DW191" s="59"/>
      <c r="DX191" s="59"/>
      <c r="DY191" s="59"/>
      <c r="DZ191" s="59"/>
      <c r="EA191" s="59"/>
      <c r="EB191" s="59"/>
      <c r="EC191" s="59"/>
      <c r="ED191" s="59"/>
      <c r="EE191" s="59"/>
      <c r="EF191" s="59"/>
      <c r="EG191" s="59"/>
      <c r="EH191" s="59"/>
      <c r="EI191" s="59"/>
      <c r="EJ191" s="59"/>
      <c r="EK191" s="59"/>
      <c r="EL191" s="59"/>
      <c r="EM191" s="59"/>
      <c r="EN191" s="59"/>
    </row>
    <row r="192" spans="1:144" s="28" customFormat="1" ht="30" x14ac:dyDescent="0.4">
      <c r="A192" s="17"/>
      <c r="B192" s="17" t="s">
        <v>497</v>
      </c>
      <c r="C192" s="17" t="s">
        <v>345</v>
      </c>
      <c r="D192" s="18">
        <v>1</v>
      </c>
      <c r="E192" s="18">
        <v>2</v>
      </c>
      <c r="F192" s="18">
        <v>1</v>
      </c>
      <c r="G192" s="18">
        <v>2</v>
      </c>
      <c r="H192" s="92">
        <f>SUM(Tabla1[[#This Row],[PRIMER TRIMESTRE]:[CUARTO TRIMESTRE]])</f>
        <v>6</v>
      </c>
      <c r="I192" s="19">
        <v>4225</v>
      </c>
      <c r="J192" s="19">
        <f>+H192*I192</f>
        <v>25350</v>
      </c>
      <c r="K192" s="19"/>
      <c r="L192" s="17" t="s">
        <v>18</v>
      </c>
      <c r="M192" s="17" t="s">
        <v>346</v>
      </c>
      <c r="N192" s="19"/>
      <c r="O192" s="17"/>
      <c r="P192" s="59"/>
      <c r="Q192" s="59"/>
      <c r="R192" s="59"/>
      <c r="S192" s="59"/>
      <c r="T192" s="60" t="s">
        <v>195</v>
      </c>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59"/>
      <c r="CZ192" s="59"/>
      <c r="DA192" s="59"/>
      <c r="DB192" s="59"/>
      <c r="DC192" s="59"/>
      <c r="DD192" s="59"/>
      <c r="DE192" s="59"/>
      <c r="DF192" s="59"/>
      <c r="DG192" s="59"/>
      <c r="DH192" s="59"/>
      <c r="DI192" s="59"/>
      <c r="DJ192" s="59"/>
      <c r="DK192" s="59"/>
      <c r="DL192" s="59"/>
      <c r="DM192" s="59"/>
      <c r="DN192" s="59"/>
      <c r="DO192" s="59"/>
      <c r="DP192" s="59"/>
      <c r="DQ192" s="59"/>
      <c r="DR192" s="59"/>
      <c r="DS192" s="59"/>
      <c r="DT192" s="59"/>
      <c r="DU192" s="59"/>
      <c r="DV192" s="59"/>
      <c r="DW192" s="59"/>
      <c r="DX192" s="59"/>
      <c r="DY192" s="59"/>
      <c r="DZ192" s="59"/>
      <c r="EA192" s="59"/>
      <c r="EB192" s="59"/>
      <c r="EC192" s="59"/>
      <c r="ED192" s="59"/>
      <c r="EE192" s="59"/>
      <c r="EF192" s="59"/>
      <c r="EG192" s="59"/>
      <c r="EH192" s="59"/>
      <c r="EI192" s="59"/>
      <c r="EJ192" s="59"/>
      <c r="EK192" s="59"/>
      <c r="EL192" s="59"/>
      <c r="EM192" s="59"/>
      <c r="EN192" s="59"/>
    </row>
    <row r="193" spans="1:144" s="28" customFormat="1" ht="30" x14ac:dyDescent="0.4">
      <c r="A193" s="17"/>
      <c r="B193" s="17" t="s">
        <v>498</v>
      </c>
      <c r="C193" s="17" t="s">
        <v>345</v>
      </c>
      <c r="D193" s="18"/>
      <c r="E193" s="18">
        <v>3</v>
      </c>
      <c r="F193" s="18"/>
      <c r="G193" s="18">
        <v>3</v>
      </c>
      <c r="H193" s="92">
        <f>SUM(Tabla1[[#This Row],[PRIMER TRIMESTRE]:[CUARTO TRIMESTRE]])</f>
        <v>6</v>
      </c>
      <c r="I193" s="19">
        <v>4225</v>
      </c>
      <c r="J193" s="19">
        <f>+H193*I193</f>
        <v>25350</v>
      </c>
      <c r="K193" s="19"/>
      <c r="L193" s="17" t="s">
        <v>18</v>
      </c>
      <c r="M193" s="17" t="s">
        <v>346</v>
      </c>
      <c r="N193" s="19"/>
      <c r="O193" s="17"/>
      <c r="P193" s="59"/>
      <c r="Q193" s="59"/>
      <c r="R193" s="59"/>
      <c r="S193" s="59"/>
      <c r="T193" s="60" t="s">
        <v>196</v>
      </c>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c r="CO193" s="59"/>
      <c r="CP193" s="59"/>
      <c r="CQ193" s="59"/>
      <c r="CR193" s="59"/>
      <c r="CS193" s="59"/>
      <c r="CT193" s="59"/>
      <c r="CU193" s="59"/>
      <c r="CV193" s="59"/>
      <c r="CW193" s="59"/>
      <c r="CX193" s="59"/>
      <c r="CY193" s="59"/>
      <c r="CZ193" s="59"/>
      <c r="DA193" s="59"/>
      <c r="DB193" s="59"/>
      <c r="DC193" s="59"/>
      <c r="DD193" s="59"/>
      <c r="DE193" s="59"/>
      <c r="DF193" s="59"/>
      <c r="DG193" s="59"/>
      <c r="DH193" s="59"/>
      <c r="DI193" s="59"/>
      <c r="DJ193" s="59"/>
      <c r="DK193" s="59"/>
      <c r="DL193" s="59"/>
      <c r="DM193" s="59"/>
      <c r="DN193" s="59"/>
      <c r="DO193" s="59"/>
      <c r="DP193" s="59"/>
      <c r="DQ193" s="59"/>
      <c r="DR193" s="59"/>
      <c r="DS193" s="59"/>
      <c r="DT193" s="59"/>
      <c r="DU193" s="59"/>
      <c r="DV193" s="59"/>
      <c r="DW193" s="59"/>
      <c r="DX193" s="59"/>
      <c r="DY193" s="59"/>
      <c r="DZ193" s="59"/>
      <c r="EA193" s="59"/>
      <c r="EB193" s="59"/>
      <c r="EC193" s="59"/>
      <c r="ED193" s="59"/>
      <c r="EE193" s="59"/>
      <c r="EF193" s="59"/>
      <c r="EG193" s="59"/>
      <c r="EH193" s="59"/>
      <c r="EI193" s="59"/>
      <c r="EJ193" s="59"/>
      <c r="EK193" s="59"/>
      <c r="EL193" s="59"/>
      <c r="EM193" s="59"/>
      <c r="EN193" s="59"/>
    </row>
    <row r="194" spans="1:144" s="28" customFormat="1" ht="30" x14ac:dyDescent="0.4">
      <c r="A194" s="17"/>
      <c r="B194" s="17" t="s">
        <v>499</v>
      </c>
      <c r="C194" s="17" t="s">
        <v>345</v>
      </c>
      <c r="D194" s="18"/>
      <c r="E194" s="18">
        <v>3</v>
      </c>
      <c r="F194" s="18"/>
      <c r="G194" s="18">
        <v>3</v>
      </c>
      <c r="H194" s="92">
        <f>SUM(Tabla1[[#This Row],[PRIMER TRIMESTRE]:[CUARTO TRIMESTRE]])</f>
        <v>6</v>
      </c>
      <c r="I194" s="19">
        <v>4225</v>
      </c>
      <c r="J194" s="19">
        <f>+H194*I194</f>
        <v>25350</v>
      </c>
      <c r="K194" s="19"/>
      <c r="L194" s="17" t="s">
        <v>18</v>
      </c>
      <c r="M194" s="17" t="s">
        <v>346</v>
      </c>
      <c r="N194" s="19"/>
      <c r="O194" s="17"/>
      <c r="P194" s="59"/>
      <c r="Q194" s="59"/>
      <c r="R194" s="59"/>
      <c r="S194" s="59"/>
      <c r="T194" s="60" t="s">
        <v>197</v>
      </c>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c r="CO194" s="59"/>
      <c r="CP194" s="59"/>
      <c r="CQ194" s="59"/>
      <c r="CR194" s="59"/>
      <c r="CS194" s="59"/>
      <c r="CT194" s="59"/>
      <c r="CU194" s="59"/>
      <c r="CV194" s="59"/>
      <c r="CW194" s="59"/>
      <c r="CX194" s="59"/>
      <c r="CY194" s="59"/>
      <c r="CZ194" s="59"/>
      <c r="DA194" s="59"/>
      <c r="DB194" s="59"/>
      <c r="DC194" s="59"/>
      <c r="DD194" s="59"/>
      <c r="DE194" s="59"/>
      <c r="DF194" s="59"/>
      <c r="DG194" s="59"/>
      <c r="DH194" s="59"/>
      <c r="DI194" s="59"/>
      <c r="DJ194" s="59"/>
      <c r="DK194" s="59"/>
      <c r="DL194" s="59"/>
      <c r="DM194" s="59"/>
      <c r="DN194" s="59"/>
      <c r="DO194" s="59"/>
      <c r="DP194" s="59"/>
      <c r="DQ194" s="59"/>
      <c r="DR194" s="59"/>
      <c r="DS194" s="59"/>
      <c r="DT194" s="59"/>
      <c r="DU194" s="59"/>
      <c r="DV194" s="59"/>
      <c r="DW194" s="59"/>
      <c r="DX194" s="59"/>
      <c r="DY194" s="59"/>
      <c r="DZ194" s="59"/>
      <c r="EA194" s="59"/>
      <c r="EB194" s="59"/>
      <c r="EC194" s="59"/>
      <c r="ED194" s="59"/>
      <c r="EE194" s="59"/>
      <c r="EF194" s="59"/>
      <c r="EG194" s="59"/>
      <c r="EH194" s="59"/>
      <c r="EI194" s="59"/>
      <c r="EJ194" s="59"/>
      <c r="EK194" s="59"/>
      <c r="EL194" s="59"/>
      <c r="EM194" s="59"/>
      <c r="EN194" s="59"/>
    </row>
    <row r="195" spans="1:144" s="28" customFormat="1" ht="30" x14ac:dyDescent="0.4">
      <c r="A195" s="17"/>
      <c r="B195" s="17" t="s">
        <v>500</v>
      </c>
      <c r="C195" s="17" t="s">
        <v>345</v>
      </c>
      <c r="D195" s="18">
        <v>3</v>
      </c>
      <c r="E195" s="18">
        <v>2</v>
      </c>
      <c r="F195" s="18">
        <v>3</v>
      </c>
      <c r="G195" s="18">
        <v>2</v>
      </c>
      <c r="H195" s="92">
        <f>SUM(Tabla1[[#This Row],[PRIMER TRIMESTRE]:[CUARTO TRIMESTRE]])</f>
        <v>10</v>
      </c>
      <c r="I195" s="19">
        <v>1890</v>
      </c>
      <c r="J195" s="19">
        <f>+H195*I195</f>
        <v>18900</v>
      </c>
      <c r="K195" s="19"/>
      <c r="L195" s="17" t="s">
        <v>18</v>
      </c>
      <c r="M195" s="17" t="s">
        <v>346</v>
      </c>
      <c r="N195" s="19"/>
      <c r="O195" s="17"/>
      <c r="P195" s="59"/>
      <c r="Q195" s="59"/>
      <c r="R195" s="59"/>
      <c r="S195" s="59"/>
      <c r="T195" s="60" t="s">
        <v>198</v>
      </c>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c r="CO195" s="59"/>
      <c r="CP195" s="59"/>
      <c r="CQ195" s="59"/>
      <c r="CR195" s="59"/>
      <c r="CS195" s="59"/>
      <c r="CT195" s="59"/>
      <c r="CU195" s="59"/>
      <c r="CV195" s="59"/>
      <c r="CW195" s="59"/>
      <c r="CX195" s="59"/>
      <c r="CY195" s="59"/>
      <c r="CZ195" s="59"/>
      <c r="DA195" s="59"/>
      <c r="DB195" s="59"/>
      <c r="DC195" s="59"/>
      <c r="DD195" s="59"/>
      <c r="DE195" s="59"/>
      <c r="DF195" s="59"/>
      <c r="DG195" s="59"/>
      <c r="DH195" s="59"/>
      <c r="DI195" s="59"/>
      <c r="DJ195" s="59"/>
      <c r="DK195" s="59"/>
      <c r="DL195" s="59"/>
      <c r="DM195" s="59"/>
      <c r="DN195" s="59"/>
      <c r="DO195" s="59"/>
      <c r="DP195" s="59"/>
      <c r="DQ195" s="59"/>
      <c r="DR195" s="59"/>
      <c r="DS195" s="59"/>
      <c r="DT195" s="59"/>
      <c r="DU195" s="59"/>
      <c r="DV195" s="59"/>
      <c r="DW195" s="59"/>
      <c r="DX195" s="59"/>
      <c r="DY195" s="59"/>
      <c r="DZ195" s="59"/>
      <c r="EA195" s="59"/>
      <c r="EB195" s="59"/>
      <c r="EC195" s="59"/>
      <c r="ED195" s="59"/>
      <c r="EE195" s="59"/>
      <c r="EF195" s="59"/>
      <c r="EG195" s="59"/>
      <c r="EH195" s="59"/>
      <c r="EI195" s="59"/>
      <c r="EJ195" s="59"/>
      <c r="EK195" s="59"/>
      <c r="EL195" s="59"/>
      <c r="EM195" s="59"/>
      <c r="EN195" s="59"/>
    </row>
    <row r="196" spans="1:144" ht="30" x14ac:dyDescent="0.4">
      <c r="A196" s="17"/>
      <c r="B196" s="17" t="s">
        <v>496</v>
      </c>
      <c r="C196" s="17" t="s">
        <v>345</v>
      </c>
      <c r="D196" s="18"/>
      <c r="E196" s="18">
        <v>5</v>
      </c>
      <c r="F196" s="18"/>
      <c r="G196" s="18">
        <v>5</v>
      </c>
      <c r="H196" s="92">
        <f>SUM(Tabla1[[#This Row],[PRIMER TRIMESTRE]:[CUARTO TRIMESTRE]])</f>
        <v>10</v>
      </c>
      <c r="I196" s="19">
        <v>1650</v>
      </c>
      <c r="J196" s="19">
        <f t="shared" si="9"/>
        <v>16500</v>
      </c>
      <c r="K196" s="19"/>
      <c r="L196" s="17" t="s">
        <v>18</v>
      </c>
      <c r="M196" s="17" t="s">
        <v>346</v>
      </c>
      <c r="N196" s="19"/>
      <c r="O196" s="17"/>
      <c r="T196" s="57" t="s">
        <v>199</v>
      </c>
    </row>
    <row r="197" spans="1:144" s="28" customFormat="1" ht="30" x14ac:dyDescent="0.4">
      <c r="A197" s="17"/>
      <c r="B197" s="17" t="s">
        <v>447</v>
      </c>
      <c r="C197" s="17" t="s">
        <v>345</v>
      </c>
      <c r="D197" s="18"/>
      <c r="E197" s="18">
        <v>2</v>
      </c>
      <c r="F197" s="18"/>
      <c r="G197" s="18">
        <v>2</v>
      </c>
      <c r="H197" s="92">
        <f>SUM(Tabla1[[#This Row],[PRIMER TRIMESTRE]:[CUARTO TRIMESTRE]])</f>
        <v>4</v>
      </c>
      <c r="I197" s="19">
        <v>2550</v>
      </c>
      <c r="J197" s="19">
        <f t="shared" ref="J197:J207" si="10">+H197*I197</f>
        <v>10200</v>
      </c>
      <c r="K197" s="5"/>
      <c r="L197" s="17" t="s">
        <v>18</v>
      </c>
      <c r="M197" s="17" t="s">
        <v>346</v>
      </c>
      <c r="N197" s="5"/>
      <c r="O197" s="4"/>
      <c r="P197" s="59"/>
      <c r="Q197" s="59"/>
      <c r="R197" s="59"/>
      <c r="S197" s="59"/>
      <c r="T197" s="60" t="s">
        <v>200</v>
      </c>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c r="DB197" s="59"/>
      <c r="DC197" s="59"/>
      <c r="DD197" s="59"/>
      <c r="DE197" s="59"/>
      <c r="DF197" s="59"/>
      <c r="DG197" s="59"/>
      <c r="DH197" s="59"/>
      <c r="DI197" s="59"/>
      <c r="DJ197" s="59"/>
      <c r="DK197" s="59"/>
      <c r="DL197" s="59"/>
      <c r="DM197" s="59"/>
      <c r="DN197" s="59"/>
      <c r="DO197" s="59"/>
      <c r="DP197" s="59"/>
      <c r="DQ197" s="59"/>
      <c r="DR197" s="59"/>
      <c r="DS197" s="59"/>
      <c r="DT197" s="59"/>
      <c r="DU197" s="59"/>
      <c r="DV197" s="59"/>
      <c r="DW197" s="59"/>
      <c r="DX197" s="59"/>
      <c r="DY197" s="59"/>
      <c r="DZ197" s="59"/>
      <c r="EA197" s="59"/>
      <c r="EB197" s="59"/>
      <c r="EC197" s="59"/>
      <c r="ED197" s="59"/>
      <c r="EE197" s="59"/>
      <c r="EF197" s="59"/>
      <c r="EG197" s="59"/>
      <c r="EH197" s="59"/>
      <c r="EI197" s="59"/>
      <c r="EJ197" s="59"/>
      <c r="EK197" s="59"/>
      <c r="EL197" s="59"/>
      <c r="EM197" s="59"/>
      <c r="EN197" s="59"/>
    </row>
    <row r="198" spans="1:144" ht="30" x14ac:dyDescent="0.4">
      <c r="A198" s="4"/>
      <c r="B198" s="17" t="s">
        <v>448</v>
      </c>
      <c r="C198" s="17" t="s">
        <v>345</v>
      </c>
      <c r="D198" s="18"/>
      <c r="E198" s="18">
        <v>2</v>
      </c>
      <c r="F198" s="18"/>
      <c r="G198" s="18">
        <v>2</v>
      </c>
      <c r="H198" s="92">
        <f>SUM(Tabla1[[#This Row],[PRIMER TRIMESTRE]:[CUARTO TRIMESTRE]])</f>
        <v>4</v>
      </c>
      <c r="I198" s="19">
        <v>2550</v>
      </c>
      <c r="J198" s="19">
        <f t="shared" si="10"/>
        <v>10200</v>
      </c>
      <c r="K198" s="5"/>
      <c r="L198" s="17" t="s">
        <v>18</v>
      </c>
      <c r="M198" s="17" t="s">
        <v>346</v>
      </c>
      <c r="N198" s="5"/>
      <c r="O198" s="4"/>
      <c r="T198" s="57" t="s">
        <v>201</v>
      </c>
    </row>
    <row r="199" spans="1:144" ht="30" x14ac:dyDescent="0.4">
      <c r="A199" s="4"/>
      <c r="B199" s="17" t="s">
        <v>449</v>
      </c>
      <c r="C199" s="17" t="s">
        <v>345</v>
      </c>
      <c r="D199" s="18"/>
      <c r="E199" s="18">
        <v>2</v>
      </c>
      <c r="F199" s="18"/>
      <c r="G199" s="18">
        <v>2</v>
      </c>
      <c r="H199" s="92">
        <f>SUM(Tabla1[[#This Row],[PRIMER TRIMESTRE]:[CUARTO TRIMESTRE]])</f>
        <v>4</v>
      </c>
      <c r="I199" s="19">
        <v>2550</v>
      </c>
      <c r="J199" s="19">
        <f t="shared" si="10"/>
        <v>10200</v>
      </c>
      <c r="K199" s="5"/>
      <c r="L199" s="17" t="s">
        <v>18</v>
      </c>
      <c r="M199" s="17" t="s">
        <v>346</v>
      </c>
      <c r="N199" s="5"/>
      <c r="O199" s="4"/>
      <c r="T199" s="57" t="s">
        <v>202</v>
      </c>
    </row>
    <row r="200" spans="1:144" ht="30" x14ac:dyDescent="0.4">
      <c r="A200" s="17"/>
      <c r="B200" s="17" t="s">
        <v>580</v>
      </c>
      <c r="C200" s="17" t="s">
        <v>345</v>
      </c>
      <c r="D200" s="18"/>
      <c r="E200" s="18">
        <v>2</v>
      </c>
      <c r="F200" s="18"/>
      <c r="G200" s="18">
        <v>1</v>
      </c>
      <c r="H200" s="92">
        <f>SUM(Tabla1[[#This Row],[PRIMER TRIMESTRE]:[CUARTO TRIMESTRE]])</f>
        <v>3</v>
      </c>
      <c r="I200" s="19">
        <v>2550</v>
      </c>
      <c r="J200" s="19">
        <f t="shared" si="10"/>
        <v>7650</v>
      </c>
      <c r="K200" s="19"/>
      <c r="L200" s="17" t="s">
        <v>18</v>
      </c>
      <c r="M200" s="17" t="s">
        <v>346</v>
      </c>
      <c r="N200" s="19"/>
      <c r="O200" s="17"/>
      <c r="T200" s="57" t="s">
        <v>203</v>
      </c>
    </row>
    <row r="201" spans="1:144" ht="30" x14ac:dyDescent="0.4">
      <c r="A201" s="17"/>
      <c r="B201" s="17" t="s">
        <v>581</v>
      </c>
      <c r="C201" s="17" t="s">
        <v>345</v>
      </c>
      <c r="D201" s="18"/>
      <c r="E201" s="18">
        <v>1</v>
      </c>
      <c r="F201" s="18">
        <v>2</v>
      </c>
      <c r="G201" s="18">
        <v>1</v>
      </c>
      <c r="H201" s="92">
        <f>SUM(Tabla1[[#This Row],[PRIMER TRIMESTRE]:[CUARTO TRIMESTRE]])</f>
        <v>4</v>
      </c>
      <c r="I201" s="19">
        <v>2550</v>
      </c>
      <c r="J201" s="19">
        <f t="shared" si="10"/>
        <v>10200</v>
      </c>
      <c r="K201" s="19"/>
      <c r="L201" s="17" t="s">
        <v>18</v>
      </c>
      <c r="M201" s="17" t="s">
        <v>346</v>
      </c>
      <c r="N201" s="19"/>
      <c r="O201" s="17"/>
      <c r="T201" s="57" t="s">
        <v>204</v>
      </c>
    </row>
    <row r="202" spans="1:144" ht="30" x14ac:dyDescent="0.4">
      <c r="A202" s="17"/>
      <c r="B202" s="17" t="s">
        <v>583</v>
      </c>
      <c r="C202" s="17" t="s">
        <v>345</v>
      </c>
      <c r="D202" s="18"/>
      <c r="E202" s="18">
        <v>1</v>
      </c>
      <c r="F202" s="18">
        <v>2</v>
      </c>
      <c r="G202" s="18">
        <v>1</v>
      </c>
      <c r="H202" s="92">
        <f>SUM(Tabla1[[#This Row],[PRIMER TRIMESTRE]:[CUARTO TRIMESTRE]])</f>
        <v>4</v>
      </c>
      <c r="I202" s="19">
        <v>2550</v>
      </c>
      <c r="J202" s="19">
        <f t="shared" si="10"/>
        <v>10200</v>
      </c>
      <c r="K202" s="19"/>
      <c r="L202" s="17" t="s">
        <v>18</v>
      </c>
      <c r="M202" s="17" t="s">
        <v>346</v>
      </c>
      <c r="N202" s="19"/>
      <c r="O202" s="17"/>
      <c r="T202" s="57" t="s">
        <v>205</v>
      </c>
    </row>
    <row r="203" spans="1:144" s="28" customFormat="1" ht="30" x14ac:dyDescent="0.4">
      <c r="A203" s="17"/>
      <c r="B203" s="17" t="s">
        <v>582</v>
      </c>
      <c r="C203" s="17" t="s">
        <v>345</v>
      </c>
      <c r="D203" s="18"/>
      <c r="E203" s="18">
        <v>1</v>
      </c>
      <c r="F203" s="18">
        <v>2</v>
      </c>
      <c r="G203" s="18">
        <v>1</v>
      </c>
      <c r="H203" s="92">
        <f>SUM(Tabla1[[#This Row],[PRIMER TRIMESTRE]:[CUARTO TRIMESTRE]])</f>
        <v>4</v>
      </c>
      <c r="I203" s="19">
        <v>2550</v>
      </c>
      <c r="J203" s="19">
        <f t="shared" si="10"/>
        <v>10200</v>
      </c>
      <c r="K203" s="19"/>
      <c r="L203" s="17" t="s">
        <v>18</v>
      </c>
      <c r="M203" s="17" t="s">
        <v>346</v>
      </c>
      <c r="N203" s="19"/>
      <c r="O203" s="17"/>
      <c r="P203" s="59"/>
      <c r="Q203" s="59"/>
      <c r="R203" s="59"/>
      <c r="S203" s="59"/>
      <c r="T203" s="60" t="s">
        <v>206</v>
      </c>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c r="DB203" s="59"/>
      <c r="DC203" s="59"/>
      <c r="DD203" s="59"/>
      <c r="DE203" s="59"/>
      <c r="DF203" s="59"/>
      <c r="DG203" s="59"/>
      <c r="DH203" s="59"/>
      <c r="DI203" s="59"/>
      <c r="DJ203" s="59"/>
      <c r="DK203" s="59"/>
      <c r="DL203" s="59"/>
      <c r="DM203" s="59"/>
      <c r="DN203" s="59"/>
      <c r="DO203" s="59"/>
      <c r="DP203" s="59"/>
      <c r="DQ203" s="59"/>
      <c r="DR203" s="59"/>
      <c r="DS203" s="59"/>
      <c r="DT203" s="59"/>
      <c r="DU203" s="59"/>
      <c r="DV203" s="59"/>
      <c r="DW203" s="59"/>
      <c r="DX203" s="59"/>
      <c r="DY203" s="59"/>
      <c r="DZ203" s="59"/>
      <c r="EA203" s="59"/>
      <c r="EB203" s="59"/>
      <c r="EC203" s="59"/>
      <c r="ED203" s="59"/>
      <c r="EE203" s="59"/>
      <c r="EF203" s="59"/>
      <c r="EG203" s="59"/>
      <c r="EH203" s="59"/>
      <c r="EI203" s="59"/>
      <c r="EJ203" s="59"/>
      <c r="EK203" s="59"/>
      <c r="EL203" s="59"/>
      <c r="EM203" s="59"/>
      <c r="EN203" s="59"/>
    </row>
    <row r="204" spans="1:144" s="28" customFormat="1" ht="30" x14ac:dyDescent="0.4">
      <c r="A204" s="17"/>
      <c r="B204" s="17" t="s">
        <v>584</v>
      </c>
      <c r="C204" s="17" t="s">
        <v>345</v>
      </c>
      <c r="D204" s="18"/>
      <c r="E204" s="18">
        <v>1</v>
      </c>
      <c r="F204" s="18">
        <v>2</v>
      </c>
      <c r="G204" s="18">
        <v>1</v>
      </c>
      <c r="H204" s="92">
        <f>SUM(Tabla1[[#This Row],[PRIMER TRIMESTRE]:[CUARTO TRIMESTRE]])</f>
        <v>4</v>
      </c>
      <c r="I204" s="19">
        <v>2550</v>
      </c>
      <c r="J204" s="19">
        <f t="shared" si="10"/>
        <v>10200</v>
      </c>
      <c r="K204" s="19"/>
      <c r="L204" s="17" t="s">
        <v>18</v>
      </c>
      <c r="M204" s="17" t="s">
        <v>346</v>
      </c>
      <c r="N204" s="19"/>
      <c r="O204" s="17"/>
      <c r="P204" s="59"/>
      <c r="Q204" s="59"/>
      <c r="R204" s="59"/>
      <c r="S204" s="59"/>
      <c r="T204" s="60" t="s">
        <v>207</v>
      </c>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c r="DE204" s="59"/>
      <c r="DF204" s="59"/>
      <c r="DG204" s="59"/>
      <c r="DH204" s="59"/>
      <c r="DI204" s="59"/>
      <c r="DJ204" s="59"/>
      <c r="DK204" s="59"/>
      <c r="DL204" s="59"/>
      <c r="DM204" s="59"/>
      <c r="DN204" s="59"/>
      <c r="DO204" s="59"/>
      <c r="DP204" s="59"/>
      <c r="DQ204" s="59"/>
      <c r="DR204" s="59"/>
      <c r="DS204" s="59"/>
      <c r="DT204" s="59"/>
      <c r="DU204" s="59"/>
      <c r="DV204" s="59"/>
      <c r="DW204" s="59"/>
      <c r="DX204" s="59"/>
      <c r="DY204" s="59"/>
      <c r="DZ204" s="59"/>
      <c r="EA204" s="59"/>
      <c r="EB204" s="59"/>
      <c r="EC204" s="59"/>
      <c r="ED204" s="59"/>
      <c r="EE204" s="59"/>
      <c r="EF204" s="59"/>
      <c r="EG204" s="59"/>
      <c r="EH204" s="59"/>
      <c r="EI204" s="59"/>
      <c r="EJ204" s="59"/>
      <c r="EK204" s="59"/>
      <c r="EL204" s="59"/>
      <c r="EM204" s="59"/>
      <c r="EN204" s="59"/>
    </row>
    <row r="205" spans="1:144" s="28" customFormat="1" ht="30" x14ac:dyDescent="0.4">
      <c r="A205" s="17"/>
      <c r="B205" s="17" t="s">
        <v>585</v>
      </c>
      <c r="C205" s="17" t="s">
        <v>345</v>
      </c>
      <c r="D205" s="18"/>
      <c r="E205" s="18">
        <v>1</v>
      </c>
      <c r="F205" s="18">
        <v>2</v>
      </c>
      <c r="G205" s="18">
        <v>1</v>
      </c>
      <c r="H205" s="92">
        <f>SUM(Tabla1[[#This Row],[PRIMER TRIMESTRE]:[CUARTO TRIMESTRE]])</f>
        <v>4</v>
      </c>
      <c r="I205" s="19">
        <v>2550</v>
      </c>
      <c r="J205" s="19">
        <f t="shared" si="10"/>
        <v>10200</v>
      </c>
      <c r="K205" s="19"/>
      <c r="L205" s="17" t="s">
        <v>18</v>
      </c>
      <c r="M205" s="17" t="s">
        <v>346</v>
      </c>
      <c r="N205" s="19"/>
      <c r="O205" s="17"/>
      <c r="P205" s="59"/>
      <c r="Q205" s="59"/>
      <c r="R205" s="59"/>
      <c r="S205" s="59"/>
      <c r="T205" s="60" t="s">
        <v>208</v>
      </c>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c r="CU205" s="59"/>
      <c r="CV205" s="59"/>
      <c r="CW205" s="59"/>
      <c r="CX205" s="59"/>
      <c r="CY205" s="59"/>
      <c r="CZ205" s="59"/>
      <c r="DA205" s="59"/>
      <c r="DB205" s="59"/>
      <c r="DC205" s="59"/>
      <c r="DD205" s="59"/>
      <c r="DE205" s="59"/>
      <c r="DF205" s="59"/>
      <c r="DG205" s="59"/>
      <c r="DH205" s="59"/>
      <c r="DI205" s="59"/>
      <c r="DJ205" s="59"/>
      <c r="DK205" s="59"/>
      <c r="DL205" s="59"/>
      <c r="DM205" s="59"/>
      <c r="DN205" s="59"/>
      <c r="DO205" s="59"/>
      <c r="DP205" s="59"/>
      <c r="DQ205" s="59"/>
      <c r="DR205" s="59"/>
      <c r="DS205" s="59"/>
      <c r="DT205" s="59"/>
      <c r="DU205" s="59"/>
      <c r="DV205" s="59"/>
      <c r="DW205" s="59"/>
      <c r="DX205" s="59"/>
      <c r="DY205" s="59"/>
      <c r="DZ205" s="59"/>
      <c r="EA205" s="59"/>
      <c r="EB205" s="59"/>
      <c r="EC205" s="59"/>
      <c r="ED205" s="59"/>
      <c r="EE205" s="59"/>
      <c r="EF205" s="59"/>
      <c r="EG205" s="59"/>
      <c r="EH205" s="59"/>
      <c r="EI205" s="59"/>
      <c r="EJ205" s="59"/>
      <c r="EK205" s="59"/>
      <c r="EL205" s="59"/>
      <c r="EM205" s="59"/>
      <c r="EN205" s="59"/>
    </row>
    <row r="206" spans="1:144" s="28" customFormat="1" ht="30" x14ac:dyDescent="0.4">
      <c r="A206" s="4"/>
      <c r="B206" s="17" t="s">
        <v>450</v>
      </c>
      <c r="C206" s="17" t="s">
        <v>345</v>
      </c>
      <c r="D206" s="18">
        <v>8</v>
      </c>
      <c r="E206" s="18"/>
      <c r="F206" s="18">
        <v>8</v>
      </c>
      <c r="G206" s="18"/>
      <c r="H206" s="92">
        <f>SUM(Tabla1[[#This Row],[PRIMER TRIMESTRE]:[CUARTO TRIMESTRE]])</f>
        <v>16</v>
      </c>
      <c r="I206" s="19">
        <v>2500</v>
      </c>
      <c r="J206" s="19">
        <f t="shared" si="10"/>
        <v>40000</v>
      </c>
      <c r="K206" s="5"/>
      <c r="L206" s="17" t="s">
        <v>18</v>
      </c>
      <c r="M206" s="17" t="s">
        <v>346</v>
      </c>
      <c r="N206" s="5"/>
      <c r="O206" s="4"/>
      <c r="P206" s="59"/>
      <c r="Q206" s="59"/>
      <c r="R206" s="59"/>
      <c r="S206" s="59"/>
      <c r="T206" s="60" t="s">
        <v>209</v>
      </c>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59"/>
      <c r="CZ206" s="59"/>
      <c r="DA206" s="59"/>
      <c r="DB206" s="59"/>
      <c r="DC206" s="59"/>
      <c r="DD206" s="59"/>
      <c r="DE206" s="59"/>
      <c r="DF206" s="59"/>
      <c r="DG206" s="59"/>
      <c r="DH206" s="59"/>
      <c r="DI206" s="59"/>
      <c r="DJ206" s="59"/>
      <c r="DK206" s="59"/>
      <c r="DL206" s="59"/>
      <c r="DM206" s="59"/>
      <c r="DN206" s="59"/>
      <c r="DO206" s="59"/>
      <c r="DP206" s="59"/>
      <c r="DQ206" s="59"/>
      <c r="DR206" s="59"/>
      <c r="DS206" s="59"/>
      <c r="DT206" s="59"/>
      <c r="DU206" s="59"/>
      <c r="DV206" s="59"/>
      <c r="DW206" s="59"/>
      <c r="DX206" s="59"/>
      <c r="DY206" s="59"/>
      <c r="DZ206" s="59"/>
      <c r="EA206" s="59"/>
      <c r="EB206" s="59"/>
      <c r="EC206" s="59"/>
      <c r="ED206" s="59"/>
      <c r="EE206" s="59"/>
      <c r="EF206" s="59"/>
      <c r="EG206" s="59"/>
      <c r="EH206" s="59"/>
      <c r="EI206" s="59"/>
      <c r="EJ206" s="59"/>
      <c r="EK206" s="59"/>
      <c r="EL206" s="59"/>
      <c r="EM206" s="59"/>
      <c r="EN206" s="59"/>
    </row>
    <row r="207" spans="1:144" s="28" customFormat="1" ht="30" x14ac:dyDescent="0.4">
      <c r="A207" s="17"/>
      <c r="B207" s="17" t="s">
        <v>579</v>
      </c>
      <c r="C207" s="17" t="s">
        <v>345</v>
      </c>
      <c r="D207" s="18">
        <v>4</v>
      </c>
      <c r="E207" s="18"/>
      <c r="F207" s="18">
        <v>4</v>
      </c>
      <c r="G207" s="18"/>
      <c r="H207" s="92">
        <f>SUM(Tabla1[[#This Row],[PRIMER TRIMESTRE]:[CUARTO TRIMESTRE]])</f>
        <v>8</v>
      </c>
      <c r="I207" s="19">
        <v>4000</v>
      </c>
      <c r="J207" s="19">
        <f t="shared" si="10"/>
        <v>32000</v>
      </c>
      <c r="K207" s="5"/>
      <c r="L207" s="17" t="s">
        <v>18</v>
      </c>
      <c r="M207" s="17" t="s">
        <v>346</v>
      </c>
      <c r="N207" s="5"/>
      <c r="O207" s="4"/>
      <c r="P207" s="59"/>
      <c r="Q207" s="59"/>
      <c r="R207" s="59"/>
      <c r="S207" s="59"/>
      <c r="T207" s="60" t="s">
        <v>210</v>
      </c>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59"/>
      <c r="CT207" s="59"/>
      <c r="CU207" s="59"/>
      <c r="CV207" s="59"/>
      <c r="CW207" s="59"/>
      <c r="CX207" s="59"/>
      <c r="CY207" s="59"/>
      <c r="CZ207" s="59"/>
      <c r="DA207" s="59"/>
      <c r="DB207" s="59"/>
      <c r="DC207" s="59"/>
      <c r="DD207" s="59"/>
      <c r="DE207" s="59"/>
      <c r="DF207" s="59"/>
      <c r="DG207" s="59"/>
      <c r="DH207" s="59"/>
      <c r="DI207" s="59"/>
      <c r="DJ207" s="59"/>
      <c r="DK207" s="59"/>
      <c r="DL207" s="59"/>
      <c r="DM207" s="59"/>
      <c r="DN207" s="59"/>
      <c r="DO207" s="59"/>
      <c r="DP207" s="59"/>
      <c r="DQ207" s="59"/>
      <c r="DR207" s="59"/>
      <c r="DS207" s="59"/>
      <c r="DT207" s="59"/>
      <c r="DU207" s="59"/>
      <c r="DV207" s="59"/>
      <c r="DW207" s="59"/>
      <c r="DX207" s="59"/>
      <c r="DY207" s="59"/>
      <c r="DZ207" s="59"/>
      <c r="EA207" s="59"/>
      <c r="EB207" s="59"/>
      <c r="EC207" s="59"/>
      <c r="ED207" s="59"/>
      <c r="EE207" s="59"/>
      <c r="EF207" s="59"/>
      <c r="EG207" s="59"/>
      <c r="EH207" s="59"/>
      <c r="EI207" s="59"/>
      <c r="EJ207" s="59"/>
      <c r="EK207" s="59"/>
      <c r="EL207" s="59"/>
      <c r="EM207" s="59"/>
      <c r="EN207" s="59"/>
    </row>
    <row r="208" spans="1:144" s="28" customFormat="1" ht="30" x14ac:dyDescent="0.4">
      <c r="A208" s="17"/>
      <c r="B208" s="17" t="s">
        <v>622</v>
      </c>
      <c r="C208" s="17" t="s">
        <v>345</v>
      </c>
      <c r="D208" s="18"/>
      <c r="E208" s="18">
        <v>3</v>
      </c>
      <c r="F208" s="18">
        <v>3</v>
      </c>
      <c r="G208" s="18"/>
      <c r="H208" s="92">
        <f>SUM(Tabla1[[#This Row],[PRIMER TRIMESTRE]:[CUARTO TRIMESTRE]])</f>
        <v>6</v>
      </c>
      <c r="I208" s="19">
        <v>3000</v>
      </c>
      <c r="J208" s="19">
        <f>+H208*I208</f>
        <v>18000</v>
      </c>
      <c r="K208" s="19"/>
      <c r="L208" s="17"/>
      <c r="M208" s="17" t="s">
        <v>346</v>
      </c>
      <c r="N208" s="19"/>
      <c r="O208" s="17"/>
      <c r="P208" s="59"/>
      <c r="Q208" s="59"/>
      <c r="R208" s="59"/>
      <c r="S208" s="59"/>
      <c r="T208" s="60" t="s">
        <v>211</v>
      </c>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c r="CU208" s="59"/>
      <c r="CV208" s="59"/>
      <c r="CW208" s="59"/>
      <c r="CX208" s="59"/>
      <c r="CY208" s="59"/>
      <c r="CZ208" s="59"/>
      <c r="DA208" s="59"/>
      <c r="DB208" s="59"/>
      <c r="DC208" s="59"/>
      <c r="DD208" s="59"/>
      <c r="DE208" s="59"/>
      <c r="DF208" s="59"/>
      <c r="DG208" s="59"/>
      <c r="DH208" s="59"/>
      <c r="DI208" s="59"/>
      <c r="DJ208" s="59"/>
      <c r="DK208" s="59"/>
      <c r="DL208" s="59"/>
      <c r="DM208" s="59"/>
      <c r="DN208" s="59"/>
      <c r="DO208" s="59"/>
      <c r="DP208" s="59"/>
      <c r="DQ208" s="59"/>
      <c r="DR208" s="59"/>
      <c r="DS208" s="59"/>
      <c r="DT208" s="59"/>
      <c r="DU208" s="59"/>
      <c r="DV208" s="59"/>
      <c r="DW208" s="59"/>
      <c r="DX208" s="59"/>
      <c r="DY208" s="59"/>
      <c r="DZ208" s="59"/>
      <c r="EA208" s="59"/>
      <c r="EB208" s="59"/>
      <c r="EC208" s="59"/>
      <c r="ED208" s="59"/>
      <c r="EE208" s="59"/>
      <c r="EF208" s="59"/>
      <c r="EG208" s="59"/>
      <c r="EH208" s="59"/>
      <c r="EI208" s="59"/>
      <c r="EJ208" s="59"/>
      <c r="EK208" s="59"/>
      <c r="EL208" s="59"/>
      <c r="EM208" s="59"/>
      <c r="EN208" s="59"/>
    </row>
    <row r="209" spans="1:144" ht="30" x14ac:dyDescent="0.4">
      <c r="A209" s="22"/>
      <c r="B209" s="22"/>
      <c r="C209" s="26"/>
      <c r="D209" s="50"/>
      <c r="E209" s="50"/>
      <c r="F209" s="50"/>
      <c r="G209" s="50"/>
      <c r="H209" s="93"/>
      <c r="I209" s="51"/>
      <c r="J209" s="51"/>
      <c r="K209" s="51"/>
      <c r="L209" s="22"/>
      <c r="M209" s="22"/>
      <c r="N209" s="51"/>
      <c r="O209" s="26"/>
      <c r="T209" s="57" t="s">
        <v>212</v>
      </c>
    </row>
    <row r="210" spans="1:144" ht="30" x14ac:dyDescent="0.4">
      <c r="A210" s="16" t="s">
        <v>196</v>
      </c>
      <c r="B210" s="17"/>
      <c r="C210" s="17"/>
      <c r="D210" s="18"/>
      <c r="E210" s="18"/>
      <c r="F210" s="18"/>
      <c r="G210" s="18"/>
      <c r="H210" s="92"/>
      <c r="I210" s="19"/>
      <c r="J210" s="19"/>
      <c r="K210" s="20">
        <f>J211+J212+J213+J214+J215+J216</f>
        <v>157200</v>
      </c>
      <c r="L210" s="17"/>
      <c r="M210" s="17"/>
      <c r="N210" s="5"/>
      <c r="O210" s="4"/>
      <c r="T210" s="57" t="s">
        <v>213</v>
      </c>
    </row>
    <row r="211" spans="1:144" ht="31.5" x14ac:dyDescent="0.5">
      <c r="A211" s="17"/>
      <c r="B211" s="29" t="s">
        <v>415</v>
      </c>
      <c r="C211" s="17" t="s">
        <v>345</v>
      </c>
      <c r="D211" s="18"/>
      <c r="E211" s="18">
        <v>3</v>
      </c>
      <c r="F211" s="18"/>
      <c r="G211" s="18">
        <v>3</v>
      </c>
      <c r="H211" s="92">
        <f>SUM(Tabla1[[#This Row],[PRIMER TRIMESTRE]:[CUARTO TRIMESTRE]])</f>
        <v>6</v>
      </c>
      <c r="I211" s="19">
        <v>200</v>
      </c>
      <c r="J211" s="19">
        <f t="shared" ref="J211:J216" si="11">+H211*I211</f>
        <v>1200</v>
      </c>
      <c r="K211" s="19"/>
      <c r="L211" s="17" t="s">
        <v>18</v>
      </c>
      <c r="M211" s="17" t="s">
        <v>346</v>
      </c>
      <c r="N211" s="5"/>
      <c r="O211" s="4"/>
      <c r="T211" s="57" t="s">
        <v>214</v>
      </c>
    </row>
    <row r="212" spans="1:144" ht="30" x14ac:dyDescent="0.4">
      <c r="A212" s="17"/>
      <c r="B212" s="28" t="s">
        <v>416</v>
      </c>
      <c r="C212" s="17" t="s">
        <v>345</v>
      </c>
      <c r="D212" s="18"/>
      <c r="E212" s="18">
        <v>2</v>
      </c>
      <c r="F212" s="18"/>
      <c r="G212" s="18">
        <v>2</v>
      </c>
      <c r="H212" s="92">
        <f>SUM(Tabla1[[#This Row],[PRIMER TRIMESTRE]:[CUARTO TRIMESTRE]])</f>
        <v>4</v>
      </c>
      <c r="I212" s="19">
        <v>4500</v>
      </c>
      <c r="J212" s="19">
        <f t="shared" si="11"/>
        <v>18000</v>
      </c>
      <c r="K212" s="19"/>
      <c r="L212" s="17" t="s">
        <v>18</v>
      </c>
      <c r="M212" s="17" t="s">
        <v>346</v>
      </c>
      <c r="N212" s="5"/>
      <c r="O212" s="4"/>
      <c r="T212" s="57" t="s">
        <v>215</v>
      </c>
    </row>
    <row r="213" spans="1:144" s="28" customFormat="1" ht="30" x14ac:dyDescent="0.4">
      <c r="A213" s="17"/>
      <c r="B213" s="28" t="s">
        <v>417</v>
      </c>
      <c r="C213" s="17" t="s">
        <v>345</v>
      </c>
      <c r="D213" s="18">
        <v>5</v>
      </c>
      <c r="E213" s="18">
        <v>5</v>
      </c>
      <c r="F213" s="18">
        <v>5</v>
      </c>
      <c r="G213" s="18">
        <v>5</v>
      </c>
      <c r="H213" s="92">
        <f>SUM(Tabla1[[#This Row],[PRIMER TRIMESTRE]:[CUARTO TRIMESTRE]])</f>
        <v>20</v>
      </c>
      <c r="I213" s="19">
        <v>1500</v>
      </c>
      <c r="J213" s="19">
        <f t="shared" si="11"/>
        <v>30000</v>
      </c>
      <c r="K213" s="19"/>
      <c r="L213" s="17" t="s">
        <v>18</v>
      </c>
      <c r="M213" s="17" t="s">
        <v>346</v>
      </c>
      <c r="N213" s="5"/>
      <c r="O213" s="4"/>
      <c r="P213" s="59"/>
      <c r="Q213" s="59"/>
      <c r="R213" s="59"/>
      <c r="S213" s="59"/>
      <c r="T213" s="60" t="s">
        <v>216</v>
      </c>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c r="CO213" s="59"/>
      <c r="CP213" s="59"/>
      <c r="CQ213" s="59"/>
      <c r="CR213" s="59"/>
      <c r="CS213" s="59"/>
      <c r="CT213" s="59"/>
      <c r="CU213" s="59"/>
      <c r="CV213" s="59"/>
      <c r="CW213" s="59"/>
      <c r="CX213" s="59"/>
      <c r="CY213" s="59"/>
      <c r="CZ213" s="59"/>
      <c r="DA213" s="59"/>
      <c r="DB213" s="59"/>
      <c r="DC213" s="59"/>
      <c r="DD213" s="59"/>
      <c r="DE213" s="59"/>
      <c r="DF213" s="59"/>
      <c r="DG213" s="59"/>
      <c r="DH213" s="59"/>
      <c r="DI213" s="59"/>
      <c r="DJ213" s="59"/>
      <c r="DK213" s="59"/>
      <c r="DL213" s="59"/>
      <c r="DM213" s="59"/>
      <c r="DN213" s="59"/>
      <c r="DO213" s="59"/>
      <c r="DP213" s="59"/>
      <c r="DQ213" s="59"/>
      <c r="DR213" s="59"/>
      <c r="DS213" s="59"/>
      <c r="DT213" s="59"/>
      <c r="DU213" s="59"/>
      <c r="DV213" s="59"/>
      <c r="DW213" s="59"/>
      <c r="DX213" s="59"/>
      <c r="DY213" s="59"/>
      <c r="DZ213" s="59"/>
      <c r="EA213" s="59"/>
      <c r="EB213" s="59"/>
      <c r="EC213" s="59"/>
      <c r="ED213" s="59"/>
      <c r="EE213" s="59"/>
      <c r="EF213" s="59"/>
      <c r="EG213" s="59"/>
      <c r="EH213" s="59"/>
      <c r="EI213" s="59"/>
      <c r="EJ213" s="59"/>
      <c r="EK213" s="59"/>
      <c r="EL213" s="59"/>
      <c r="EM213" s="59"/>
      <c r="EN213" s="59"/>
    </row>
    <row r="214" spans="1:144" s="97" customFormat="1" ht="30" x14ac:dyDescent="0.4">
      <c r="A214" s="17"/>
      <c r="B214" s="17" t="s">
        <v>418</v>
      </c>
      <c r="C214" s="28" t="s">
        <v>586</v>
      </c>
      <c r="D214" s="49"/>
      <c r="E214" s="49">
        <v>40</v>
      </c>
      <c r="F214" s="49"/>
      <c r="G214" s="49">
        <v>40</v>
      </c>
      <c r="H214" s="94">
        <f>SUM(Tabla1[[#This Row],[PRIMER TRIMESTRE]:[CUARTO TRIMESTRE]])</f>
        <v>80</v>
      </c>
      <c r="I214" s="19">
        <v>1200</v>
      </c>
      <c r="J214" s="19">
        <f t="shared" si="11"/>
        <v>96000</v>
      </c>
      <c r="K214" s="21"/>
      <c r="L214" s="17" t="s">
        <v>18</v>
      </c>
      <c r="M214" s="17" t="s">
        <v>346</v>
      </c>
      <c r="N214" s="36"/>
      <c r="O214" s="38"/>
      <c r="P214" s="59"/>
      <c r="Q214" s="59"/>
      <c r="R214" s="59"/>
      <c r="S214" s="59"/>
      <c r="T214" s="60"/>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59"/>
      <c r="DL214" s="59"/>
      <c r="DM214" s="59"/>
      <c r="DN214" s="59"/>
      <c r="DO214" s="59"/>
      <c r="DP214" s="59"/>
      <c r="DQ214" s="59"/>
      <c r="DR214" s="59"/>
      <c r="DS214" s="59"/>
      <c r="DT214" s="59"/>
      <c r="DU214" s="59"/>
      <c r="DV214" s="59"/>
      <c r="DW214" s="59"/>
      <c r="DX214" s="59"/>
      <c r="DY214" s="59"/>
      <c r="DZ214" s="59"/>
      <c r="EA214" s="59"/>
      <c r="EB214" s="59"/>
      <c r="EC214" s="59"/>
      <c r="ED214" s="59"/>
      <c r="EE214" s="59"/>
      <c r="EF214" s="59"/>
      <c r="EG214" s="59"/>
      <c r="EH214" s="59"/>
      <c r="EI214" s="59"/>
      <c r="EJ214" s="59"/>
      <c r="EK214" s="59"/>
      <c r="EL214" s="59"/>
      <c r="EM214" s="59"/>
      <c r="EN214" s="59"/>
    </row>
    <row r="215" spans="1:144" ht="30" x14ac:dyDescent="0.4">
      <c r="A215" s="17"/>
      <c r="B215" s="17" t="s">
        <v>489</v>
      </c>
      <c r="C215" s="28" t="s">
        <v>345</v>
      </c>
      <c r="D215" s="49"/>
      <c r="E215" s="49">
        <v>2</v>
      </c>
      <c r="F215" s="49"/>
      <c r="G215" s="49">
        <v>2</v>
      </c>
      <c r="H215" s="94">
        <f>SUM(Tabla1[[#This Row],[PRIMER TRIMESTRE]:[CUARTO TRIMESTRE]])</f>
        <v>4</v>
      </c>
      <c r="I215" s="19">
        <v>1200</v>
      </c>
      <c r="J215" s="19">
        <f t="shared" si="11"/>
        <v>4800</v>
      </c>
      <c r="K215" s="21"/>
      <c r="L215" s="17" t="s">
        <v>18</v>
      </c>
      <c r="M215" s="17" t="s">
        <v>346</v>
      </c>
      <c r="N215" s="28"/>
      <c r="O215" s="42"/>
      <c r="T215" s="57" t="s">
        <v>217</v>
      </c>
    </row>
    <row r="216" spans="1:144" ht="30" x14ac:dyDescent="0.4">
      <c r="A216" s="16"/>
      <c r="B216" s="17" t="s">
        <v>454</v>
      </c>
      <c r="C216" s="103" t="s">
        <v>586</v>
      </c>
      <c r="D216" s="49"/>
      <c r="E216" s="49">
        <v>20</v>
      </c>
      <c r="F216" s="49"/>
      <c r="G216" s="49">
        <v>20</v>
      </c>
      <c r="H216" s="94">
        <f>SUM(Tabla1[[#This Row],[PRIMER TRIMESTRE]:[CUARTO TRIMESTRE]])</f>
        <v>40</v>
      </c>
      <c r="I216" s="19">
        <v>180</v>
      </c>
      <c r="J216" s="19">
        <f t="shared" si="11"/>
        <v>7200</v>
      </c>
      <c r="K216" s="21"/>
      <c r="L216" s="17" t="s">
        <v>18</v>
      </c>
      <c r="M216" s="103" t="s">
        <v>346</v>
      </c>
      <c r="N216" s="103"/>
      <c r="O216" s="42"/>
      <c r="T216" s="57" t="s">
        <v>218</v>
      </c>
    </row>
    <row r="217" spans="1:144" ht="30" x14ac:dyDescent="0.4">
      <c r="A217" s="104"/>
      <c r="B217" s="26"/>
      <c r="C217" s="64"/>
      <c r="D217" s="76"/>
      <c r="E217" s="76"/>
      <c r="F217" s="76"/>
      <c r="G217" s="76"/>
      <c r="H217" s="69"/>
      <c r="I217" s="51"/>
      <c r="J217" s="51"/>
      <c r="K217" s="77"/>
      <c r="L217" s="22"/>
      <c r="M217" s="34"/>
      <c r="N217" s="64"/>
      <c r="O217" s="65"/>
      <c r="T217" s="57" t="s">
        <v>219</v>
      </c>
    </row>
    <row r="218" spans="1:144" ht="30" x14ac:dyDescent="0.4">
      <c r="A218" s="16" t="s">
        <v>240</v>
      </c>
      <c r="B218" s="17"/>
      <c r="C218" s="28"/>
      <c r="D218" s="49"/>
      <c r="E218" s="49"/>
      <c r="F218" s="49"/>
      <c r="G218" s="49"/>
      <c r="H218" s="94"/>
      <c r="I218" s="28"/>
      <c r="J218" s="41"/>
      <c r="K218" s="62">
        <f>+SUM(J219:J237)</f>
        <v>131810</v>
      </c>
      <c r="L218" s="17"/>
      <c r="M218" s="28"/>
      <c r="N218" s="36"/>
      <c r="O218" s="38"/>
      <c r="T218" s="57" t="s">
        <v>220</v>
      </c>
    </row>
    <row r="219" spans="1:144" ht="30" x14ac:dyDescent="0.4">
      <c r="A219" s="16"/>
      <c r="B219" s="17" t="s">
        <v>515</v>
      </c>
      <c r="C219" s="28" t="s">
        <v>522</v>
      </c>
      <c r="D219" s="49"/>
      <c r="E219" s="49">
        <v>5</v>
      </c>
      <c r="F219" s="49"/>
      <c r="G219" s="49">
        <v>5</v>
      </c>
      <c r="H219" s="94">
        <f>SUM(Tabla1[[#This Row],[PRIMER TRIMESTRE]:[CUARTO TRIMESTRE]])</f>
        <v>10</v>
      </c>
      <c r="I219" s="19">
        <v>125</v>
      </c>
      <c r="J219" s="19">
        <f>+H219*I219</f>
        <v>1250</v>
      </c>
      <c r="K219" s="21"/>
      <c r="L219" s="17" t="s">
        <v>18</v>
      </c>
      <c r="M219" s="28" t="s">
        <v>346</v>
      </c>
      <c r="N219" s="28"/>
      <c r="O219" s="42"/>
      <c r="T219" s="57" t="s">
        <v>221</v>
      </c>
    </row>
    <row r="220" spans="1:144" ht="30" x14ac:dyDescent="0.4">
      <c r="A220" s="16"/>
      <c r="B220" s="17" t="s">
        <v>516</v>
      </c>
      <c r="C220" s="28" t="s">
        <v>522</v>
      </c>
      <c r="D220" s="49"/>
      <c r="E220" s="49">
        <v>5</v>
      </c>
      <c r="F220" s="49"/>
      <c r="G220" s="49">
        <v>5</v>
      </c>
      <c r="H220" s="94">
        <f>SUM(Tabla1[[#This Row],[PRIMER TRIMESTRE]:[CUARTO TRIMESTRE]])</f>
        <v>10</v>
      </c>
      <c r="I220" s="19">
        <v>100</v>
      </c>
      <c r="J220" s="19">
        <f>+H220*I220</f>
        <v>1000</v>
      </c>
      <c r="K220" s="21"/>
      <c r="L220" s="17" t="s">
        <v>18</v>
      </c>
      <c r="M220" s="28" t="s">
        <v>346</v>
      </c>
      <c r="N220" s="28"/>
      <c r="O220" s="42"/>
      <c r="T220" s="57" t="s">
        <v>222</v>
      </c>
    </row>
    <row r="221" spans="1:144" ht="30" x14ac:dyDescent="0.4">
      <c r="A221" s="16"/>
      <c r="B221" s="17" t="s">
        <v>534</v>
      </c>
      <c r="C221" s="28" t="s">
        <v>345</v>
      </c>
      <c r="D221" s="49"/>
      <c r="E221" s="49">
        <v>5</v>
      </c>
      <c r="F221" s="49"/>
      <c r="G221" s="49">
        <v>5</v>
      </c>
      <c r="H221" s="94">
        <f>SUM(Tabla1[[#This Row],[PRIMER TRIMESTRE]:[CUARTO TRIMESTRE]])</f>
        <v>10</v>
      </c>
      <c r="I221" s="19">
        <v>200</v>
      </c>
      <c r="J221" s="19">
        <f t="shared" ref="J221:J235" si="12">+H221*I221</f>
        <v>2000</v>
      </c>
      <c r="K221" s="21"/>
      <c r="L221" s="17" t="s">
        <v>18</v>
      </c>
      <c r="M221" s="28" t="s">
        <v>346</v>
      </c>
      <c r="N221" s="28"/>
      <c r="O221" s="42"/>
      <c r="T221" s="57" t="s">
        <v>223</v>
      </c>
    </row>
    <row r="222" spans="1:144" ht="30" x14ac:dyDescent="0.4">
      <c r="A222" s="16"/>
      <c r="B222" s="17" t="s">
        <v>535</v>
      </c>
      <c r="C222" s="28" t="s">
        <v>345</v>
      </c>
      <c r="D222" s="49"/>
      <c r="E222" s="49">
        <v>5</v>
      </c>
      <c r="F222" s="49"/>
      <c r="G222" s="49">
        <v>5</v>
      </c>
      <c r="H222" s="94">
        <f>SUM(Tabla1[[#This Row],[PRIMER TRIMESTRE]:[CUARTO TRIMESTRE]])</f>
        <v>10</v>
      </c>
      <c r="I222" s="19">
        <v>100</v>
      </c>
      <c r="J222" s="19">
        <f t="shared" si="12"/>
        <v>1000</v>
      </c>
      <c r="K222" s="21"/>
      <c r="L222" s="17" t="s">
        <v>18</v>
      </c>
      <c r="M222" s="28" t="s">
        <v>346</v>
      </c>
      <c r="N222" s="28"/>
      <c r="O222" s="42"/>
      <c r="T222" s="57" t="s">
        <v>331</v>
      </c>
    </row>
    <row r="223" spans="1:144" ht="30" x14ac:dyDescent="0.4">
      <c r="A223" s="16"/>
      <c r="B223" s="17" t="s">
        <v>517</v>
      </c>
      <c r="C223" s="28" t="s">
        <v>521</v>
      </c>
      <c r="D223" s="49">
        <v>5</v>
      </c>
      <c r="E223" s="49">
        <v>5</v>
      </c>
      <c r="F223" s="49">
        <v>5</v>
      </c>
      <c r="G223" s="49">
        <v>5</v>
      </c>
      <c r="H223" s="94">
        <f>SUM(Tabla1[[#This Row],[PRIMER TRIMESTRE]:[CUARTO TRIMESTRE]])</f>
        <v>20</v>
      </c>
      <c r="I223" s="19">
        <v>30</v>
      </c>
      <c r="J223" s="19">
        <f t="shared" si="12"/>
        <v>600</v>
      </c>
      <c r="K223" s="21"/>
      <c r="L223" s="17" t="s">
        <v>18</v>
      </c>
      <c r="M223" s="28" t="s">
        <v>346</v>
      </c>
      <c r="N223" s="28"/>
      <c r="O223" s="42"/>
      <c r="T223" s="57"/>
    </row>
    <row r="224" spans="1:144" s="28" customFormat="1" ht="30" x14ac:dyDescent="0.4">
      <c r="A224" s="16"/>
      <c r="B224" s="17" t="s">
        <v>588</v>
      </c>
      <c r="C224" s="28" t="s">
        <v>345</v>
      </c>
      <c r="D224" s="49"/>
      <c r="E224" s="49">
        <v>10</v>
      </c>
      <c r="F224" s="49"/>
      <c r="G224" s="49">
        <v>10</v>
      </c>
      <c r="H224" s="94">
        <f>SUM(Tabla1[[#This Row],[PRIMER TRIMESTRE]:[CUARTO TRIMESTRE]])</f>
        <v>20</v>
      </c>
      <c r="I224" s="19">
        <v>30</v>
      </c>
      <c r="J224" s="19">
        <f t="shared" ref="J224:J231" si="13">+H224*I224</f>
        <v>600</v>
      </c>
      <c r="K224" s="21"/>
      <c r="L224" s="17" t="s">
        <v>18</v>
      </c>
      <c r="M224" s="28" t="s">
        <v>346</v>
      </c>
      <c r="O224" s="42"/>
      <c r="P224" s="59"/>
      <c r="Q224" s="59"/>
      <c r="R224" s="59"/>
      <c r="S224" s="59"/>
      <c r="T224" s="60" t="s">
        <v>224</v>
      </c>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c r="EA224" s="59"/>
      <c r="EB224" s="59"/>
      <c r="EC224" s="59"/>
      <c r="ED224" s="59"/>
      <c r="EE224" s="59"/>
      <c r="EF224" s="59"/>
      <c r="EG224" s="59"/>
      <c r="EH224" s="59"/>
      <c r="EI224" s="59"/>
      <c r="EJ224" s="59"/>
      <c r="EK224" s="59"/>
      <c r="EL224" s="59"/>
      <c r="EM224" s="59"/>
      <c r="EN224" s="59"/>
    </row>
    <row r="225" spans="1:144" s="28" customFormat="1" ht="30" x14ac:dyDescent="0.4">
      <c r="A225" s="16"/>
      <c r="B225" s="17" t="s">
        <v>589</v>
      </c>
      <c r="C225" s="28" t="s">
        <v>345</v>
      </c>
      <c r="D225" s="49"/>
      <c r="E225" s="49">
        <v>30</v>
      </c>
      <c r="F225" s="49"/>
      <c r="G225" s="49">
        <v>30</v>
      </c>
      <c r="H225" s="94">
        <f>SUM(Tabla1[[#This Row],[PRIMER TRIMESTRE]:[CUARTO TRIMESTRE]])</f>
        <v>60</v>
      </c>
      <c r="I225" s="19">
        <v>60</v>
      </c>
      <c r="J225" s="19">
        <f t="shared" si="13"/>
        <v>3600</v>
      </c>
      <c r="K225" s="21"/>
      <c r="L225" s="17" t="s">
        <v>18</v>
      </c>
      <c r="M225" s="28" t="s">
        <v>346</v>
      </c>
      <c r="O225" s="42"/>
      <c r="P225" s="59"/>
      <c r="Q225" s="59"/>
      <c r="R225" s="59"/>
      <c r="S225" s="59"/>
      <c r="T225" s="60" t="s">
        <v>225</v>
      </c>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c r="CU225" s="59"/>
      <c r="CV225" s="59"/>
      <c r="CW225" s="59"/>
      <c r="CX225" s="59"/>
      <c r="CY225" s="59"/>
      <c r="CZ225" s="59"/>
      <c r="DA225" s="59"/>
      <c r="DB225" s="59"/>
      <c r="DC225" s="59"/>
      <c r="DD225" s="59"/>
      <c r="DE225" s="59"/>
      <c r="DF225" s="59"/>
      <c r="DG225" s="59"/>
      <c r="DH225" s="59"/>
      <c r="DI225" s="59"/>
      <c r="DJ225" s="59"/>
      <c r="DK225" s="59"/>
      <c r="DL225" s="59"/>
      <c r="DM225" s="59"/>
      <c r="DN225" s="59"/>
      <c r="DO225" s="59"/>
      <c r="DP225" s="59"/>
      <c r="DQ225" s="59"/>
      <c r="DR225" s="59"/>
      <c r="DS225" s="59"/>
      <c r="DT225" s="59"/>
      <c r="DU225" s="59"/>
      <c r="DV225" s="59"/>
      <c r="DW225" s="59"/>
      <c r="DX225" s="59"/>
      <c r="DY225" s="59"/>
      <c r="DZ225" s="59"/>
      <c r="EA225" s="59"/>
      <c r="EB225" s="59"/>
      <c r="EC225" s="59"/>
      <c r="ED225" s="59"/>
      <c r="EE225" s="59"/>
      <c r="EF225" s="59"/>
      <c r="EG225" s="59"/>
      <c r="EH225" s="59"/>
      <c r="EI225" s="59"/>
      <c r="EJ225" s="59"/>
      <c r="EK225" s="59"/>
      <c r="EL225" s="59"/>
      <c r="EM225" s="59"/>
      <c r="EN225" s="59"/>
    </row>
    <row r="226" spans="1:144" s="28" customFormat="1" ht="30" x14ac:dyDescent="0.4">
      <c r="A226" s="16"/>
      <c r="B226" s="17" t="s">
        <v>595</v>
      </c>
      <c r="C226" s="28" t="s">
        <v>345</v>
      </c>
      <c r="D226" s="49">
        <v>6</v>
      </c>
      <c r="E226" s="49"/>
      <c r="F226" s="49">
        <v>6</v>
      </c>
      <c r="G226" s="49"/>
      <c r="H226" s="94">
        <f>SUM(Tabla1[[#This Row],[PRIMER TRIMESTRE]:[CUARTO TRIMESTRE]])</f>
        <v>12</v>
      </c>
      <c r="I226" s="19">
        <v>150</v>
      </c>
      <c r="J226" s="19">
        <f>+H226*I226</f>
        <v>1800</v>
      </c>
      <c r="K226" s="21"/>
      <c r="L226" s="17" t="s">
        <v>18</v>
      </c>
      <c r="M226" s="28" t="s">
        <v>346</v>
      </c>
      <c r="O226" s="42"/>
      <c r="P226" s="59"/>
      <c r="Q226" s="59"/>
      <c r="R226" s="59"/>
      <c r="S226" s="59"/>
      <c r="T226" s="60" t="s">
        <v>226</v>
      </c>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c r="CU226" s="59"/>
      <c r="CV226" s="59"/>
      <c r="CW226" s="59"/>
      <c r="CX226" s="59"/>
      <c r="CY226" s="59"/>
      <c r="CZ226" s="59"/>
      <c r="DA226" s="59"/>
      <c r="DB226" s="59"/>
      <c r="DC226" s="59"/>
      <c r="DD226" s="59"/>
      <c r="DE226" s="59"/>
      <c r="DF226" s="59"/>
      <c r="DG226" s="59"/>
      <c r="DH226" s="59"/>
      <c r="DI226" s="59"/>
      <c r="DJ226" s="59"/>
      <c r="DK226" s="59"/>
      <c r="DL226" s="59"/>
      <c r="DM226" s="59"/>
      <c r="DN226" s="59"/>
      <c r="DO226" s="59"/>
      <c r="DP226" s="59"/>
      <c r="DQ226" s="59"/>
      <c r="DR226" s="59"/>
      <c r="DS226" s="59"/>
      <c r="DT226" s="59"/>
      <c r="DU226" s="59"/>
      <c r="DV226" s="59"/>
      <c r="DW226" s="59"/>
      <c r="DX226" s="59"/>
      <c r="DY226" s="59"/>
      <c r="DZ226" s="59"/>
      <c r="EA226" s="59"/>
      <c r="EB226" s="59"/>
      <c r="EC226" s="59"/>
      <c r="ED226" s="59"/>
      <c r="EE226" s="59"/>
      <c r="EF226" s="59"/>
      <c r="EG226" s="59"/>
      <c r="EH226" s="59"/>
      <c r="EI226" s="59"/>
      <c r="EJ226" s="59"/>
      <c r="EK226" s="59"/>
      <c r="EL226" s="59"/>
      <c r="EM226" s="59"/>
      <c r="EN226" s="59"/>
    </row>
    <row r="227" spans="1:144" s="28" customFormat="1" ht="30" x14ac:dyDescent="0.4">
      <c r="A227" s="16"/>
      <c r="B227" s="17" t="s">
        <v>592</v>
      </c>
      <c r="C227" s="28" t="s">
        <v>345</v>
      </c>
      <c r="D227" s="49">
        <v>6</v>
      </c>
      <c r="E227" s="49"/>
      <c r="F227" s="49">
        <v>6</v>
      </c>
      <c r="G227" s="49"/>
      <c r="H227" s="94">
        <f>SUM(Tabla1[[#This Row],[PRIMER TRIMESTRE]:[CUARTO TRIMESTRE]])</f>
        <v>12</v>
      </c>
      <c r="I227" s="19">
        <v>30</v>
      </c>
      <c r="J227" s="19">
        <f>+H227*I227</f>
        <v>360</v>
      </c>
      <c r="K227" s="21"/>
      <c r="L227" s="17" t="s">
        <v>18</v>
      </c>
      <c r="M227" s="28" t="s">
        <v>346</v>
      </c>
      <c r="O227" s="42"/>
      <c r="P227" s="59"/>
      <c r="Q227" s="59"/>
      <c r="R227" s="59"/>
      <c r="S227" s="59"/>
      <c r="T227" s="60" t="s">
        <v>227</v>
      </c>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59"/>
      <c r="EL227" s="59"/>
      <c r="EM227" s="59"/>
      <c r="EN227" s="59"/>
    </row>
    <row r="228" spans="1:144" s="28" customFormat="1" ht="30" x14ac:dyDescent="0.4">
      <c r="A228" s="16"/>
      <c r="B228" s="17" t="s">
        <v>593</v>
      </c>
      <c r="C228" s="28" t="s">
        <v>345</v>
      </c>
      <c r="D228" s="49">
        <v>30</v>
      </c>
      <c r="E228" s="49"/>
      <c r="F228" s="49">
        <v>30</v>
      </c>
      <c r="G228" s="49"/>
      <c r="H228" s="94">
        <f>SUM(Tabla1[[#This Row],[PRIMER TRIMESTRE]:[CUARTO TRIMESTRE]])</f>
        <v>60</v>
      </c>
      <c r="I228" s="19">
        <v>100</v>
      </c>
      <c r="J228" s="19">
        <f>+H228*I228</f>
        <v>6000</v>
      </c>
      <c r="K228" s="21"/>
      <c r="L228" s="17" t="s">
        <v>18</v>
      </c>
      <c r="M228" s="28" t="s">
        <v>346</v>
      </c>
      <c r="O228" s="42"/>
      <c r="P228" s="59"/>
      <c r="Q228" s="59"/>
      <c r="R228" s="59"/>
      <c r="S228" s="59"/>
      <c r="T228" s="60" t="s">
        <v>228</v>
      </c>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59"/>
      <c r="EM228" s="59"/>
      <c r="EN228" s="59"/>
    </row>
    <row r="229" spans="1:144" s="28" customFormat="1" ht="30" x14ac:dyDescent="0.4">
      <c r="A229" s="16"/>
      <c r="B229" s="17" t="s">
        <v>590</v>
      </c>
      <c r="C229" s="28" t="s">
        <v>345</v>
      </c>
      <c r="D229" s="49">
        <v>15</v>
      </c>
      <c r="E229" s="49">
        <v>15</v>
      </c>
      <c r="F229" s="49">
        <v>15</v>
      </c>
      <c r="G229" s="49">
        <v>15</v>
      </c>
      <c r="H229" s="94">
        <f>SUM(Tabla1[[#This Row],[PRIMER TRIMESTRE]:[CUARTO TRIMESTRE]])</f>
        <v>60</v>
      </c>
      <c r="I229" s="19">
        <v>60</v>
      </c>
      <c r="J229" s="19">
        <f t="shared" si="13"/>
        <v>3600</v>
      </c>
      <c r="K229" s="21"/>
      <c r="L229" s="17" t="s">
        <v>18</v>
      </c>
      <c r="M229" s="28" t="s">
        <v>346</v>
      </c>
      <c r="O229" s="42"/>
      <c r="P229" s="59"/>
      <c r="Q229" s="59"/>
      <c r="R229" s="59"/>
      <c r="S229" s="59"/>
      <c r="T229" s="60" t="s">
        <v>229</v>
      </c>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59"/>
      <c r="CZ229" s="59"/>
      <c r="DA229" s="59"/>
      <c r="DB229" s="59"/>
      <c r="DC229" s="59"/>
      <c r="DD229" s="59"/>
      <c r="DE229" s="59"/>
      <c r="DF229" s="59"/>
      <c r="DG229" s="59"/>
      <c r="DH229" s="59"/>
      <c r="DI229" s="59"/>
      <c r="DJ229" s="59"/>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row>
    <row r="230" spans="1:144" s="28" customFormat="1" ht="30" x14ac:dyDescent="0.4">
      <c r="A230" s="16"/>
      <c r="B230" s="17" t="s">
        <v>594</v>
      </c>
      <c r="C230" s="28" t="s">
        <v>521</v>
      </c>
      <c r="D230" s="49"/>
      <c r="E230" s="49">
        <v>5</v>
      </c>
      <c r="F230" s="49"/>
      <c r="G230" s="49">
        <v>5</v>
      </c>
      <c r="H230" s="94">
        <f>SUM(Tabla1[[#This Row],[PRIMER TRIMESTRE]:[CUARTO TRIMESTRE]])</f>
        <v>10</v>
      </c>
      <c r="I230" s="19">
        <v>200</v>
      </c>
      <c r="J230" s="19">
        <f>+H230*I230</f>
        <v>2000</v>
      </c>
      <c r="K230" s="21"/>
      <c r="L230" s="17" t="s">
        <v>18</v>
      </c>
      <c r="M230" s="28" t="s">
        <v>346</v>
      </c>
      <c r="O230" s="42"/>
      <c r="P230" s="59"/>
      <c r="Q230" s="59"/>
      <c r="R230" s="59"/>
      <c r="S230" s="59"/>
      <c r="T230" s="60" t="s">
        <v>230</v>
      </c>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c r="DE230" s="59"/>
      <c r="DF230" s="59"/>
      <c r="DG230" s="59"/>
      <c r="DH230" s="59"/>
      <c r="DI230" s="59"/>
      <c r="DJ230" s="59"/>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row>
    <row r="231" spans="1:144" s="28" customFormat="1" ht="30" x14ac:dyDescent="0.4">
      <c r="A231" s="16"/>
      <c r="B231" s="17" t="s">
        <v>591</v>
      </c>
      <c r="C231" s="28" t="s">
        <v>345</v>
      </c>
      <c r="D231" s="49">
        <v>2</v>
      </c>
      <c r="E231" s="49"/>
      <c r="F231" s="49">
        <v>2</v>
      </c>
      <c r="G231" s="49"/>
      <c r="H231" s="94">
        <f>SUM(Tabla1[[#This Row],[PRIMER TRIMESTRE]:[CUARTO TRIMESTRE]])</f>
        <v>4</v>
      </c>
      <c r="I231" s="19">
        <v>300</v>
      </c>
      <c r="J231" s="19">
        <f t="shared" si="13"/>
        <v>1200</v>
      </c>
      <c r="K231" s="21"/>
      <c r="L231" s="17" t="s">
        <v>18</v>
      </c>
      <c r="M231" s="28" t="s">
        <v>346</v>
      </c>
      <c r="O231" s="42"/>
      <c r="P231" s="59"/>
      <c r="Q231" s="59"/>
      <c r="R231" s="59"/>
      <c r="S231" s="59"/>
      <c r="T231" s="60" t="s">
        <v>231</v>
      </c>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row>
    <row r="232" spans="1:144" s="28" customFormat="1" ht="30" x14ac:dyDescent="0.4">
      <c r="A232" s="16"/>
      <c r="B232" s="17" t="s">
        <v>518</v>
      </c>
      <c r="C232" s="28" t="s">
        <v>522</v>
      </c>
      <c r="D232" s="49">
        <v>3</v>
      </c>
      <c r="E232" s="49"/>
      <c r="F232" s="49">
        <v>3</v>
      </c>
      <c r="G232" s="49">
        <v>1</v>
      </c>
      <c r="H232" s="94">
        <f>SUM(Tabla1[[#This Row],[PRIMER TRIMESTRE]:[CUARTO TRIMESTRE]])</f>
        <v>7</v>
      </c>
      <c r="I232" s="19">
        <v>200</v>
      </c>
      <c r="J232" s="19">
        <f t="shared" si="12"/>
        <v>1400</v>
      </c>
      <c r="K232" s="21"/>
      <c r="L232" s="17" t="s">
        <v>18</v>
      </c>
      <c r="M232" s="28" t="s">
        <v>346</v>
      </c>
      <c r="O232" s="42"/>
      <c r="P232" s="59"/>
      <c r="Q232" s="59"/>
      <c r="R232" s="59"/>
      <c r="S232" s="59"/>
      <c r="T232" s="60" t="s">
        <v>232</v>
      </c>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c r="DB232" s="59"/>
      <c r="DC232" s="59"/>
      <c r="DD232" s="59"/>
      <c r="DE232" s="59"/>
      <c r="DF232" s="59"/>
      <c r="DG232" s="59"/>
      <c r="DH232" s="59"/>
      <c r="DI232" s="59"/>
      <c r="DJ232" s="59"/>
      <c r="DK232" s="59"/>
      <c r="DL232" s="59"/>
      <c r="DM232" s="59"/>
      <c r="DN232" s="59"/>
      <c r="DO232" s="59"/>
      <c r="DP232" s="59"/>
      <c r="DQ232" s="59"/>
      <c r="DR232" s="59"/>
      <c r="DS232" s="59"/>
      <c r="DT232" s="59"/>
      <c r="DU232" s="59"/>
      <c r="DV232" s="59"/>
      <c r="DW232" s="59"/>
      <c r="DX232" s="59"/>
      <c r="DY232" s="59"/>
      <c r="DZ232" s="59"/>
      <c r="EA232" s="59"/>
      <c r="EB232" s="59"/>
      <c r="EC232" s="59"/>
      <c r="ED232" s="59"/>
      <c r="EE232" s="59"/>
      <c r="EF232" s="59"/>
      <c r="EG232" s="59"/>
      <c r="EH232" s="59"/>
      <c r="EI232" s="59"/>
      <c r="EJ232" s="59"/>
      <c r="EK232" s="59"/>
      <c r="EL232" s="59"/>
      <c r="EM232" s="59"/>
      <c r="EN232" s="59"/>
    </row>
    <row r="233" spans="1:144" s="28" customFormat="1" ht="30" x14ac:dyDescent="0.4">
      <c r="A233" s="16"/>
      <c r="B233" s="17" t="s">
        <v>524</v>
      </c>
      <c r="C233" s="28" t="s">
        <v>521</v>
      </c>
      <c r="D233" s="49">
        <v>30</v>
      </c>
      <c r="E233" s="49"/>
      <c r="F233" s="49">
        <v>30</v>
      </c>
      <c r="G233" s="49"/>
      <c r="H233" s="94">
        <f>SUM(Tabla1[[#This Row],[PRIMER TRIMESTRE]:[CUARTO TRIMESTRE]])</f>
        <v>60</v>
      </c>
      <c r="I233" s="19">
        <v>200</v>
      </c>
      <c r="J233" s="19">
        <f t="shared" si="12"/>
        <v>12000</v>
      </c>
      <c r="K233" s="21"/>
      <c r="L233" s="17" t="s">
        <v>18</v>
      </c>
      <c r="M233" s="28" t="s">
        <v>346</v>
      </c>
      <c r="O233" s="42"/>
      <c r="P233" s="59"/>
      <c r="Q233" s="59"/>
      <c r="R233" s="59"/>
      <c r="S233" s="59"/>
      <c r="T233" s="60" t="s">
        <v>233</v>
      </c>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59"/>
      <c r="CZ233" s="59"/>
      <c r="DA233" s="59"/>
      <c r="DB233" s="59"/>
      <c r="DC233" s="59"/>
      <c r="DD233" s="59"/>
      <c r="DE233" s="59"/>
      <c r="DF233" s="59"/>
      <c r="DG233" s="59"/>
      <c r="DH233" s="59"/>
      <c r="DI233" s="59"/>
      <c r="DJ233" s="59"/>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59"/>
      <c r="EL233" s="59"/>
      <c r="EM233" s="59"/>
      <c r="EN233" s="59"/>
    </row>
    <row r="234" spans="1:144" s="28" customFormat="1" ht="30" x14ac:dyDescent="0.4">
      <c r="A234" s="16"/>
      <c r="B234" s="17" t="s">
        <v>523</v>
      </c>
      <c r="C234" s="28" t="s">
        <v>521</v>
      </c>
      <c r="D234" s="49">
        <v>20</v>
      </c>
      <c r="E234" s="49"/>
      <c r="F234" s="49">
        <v>20</v>
      </c>
      <c r="G234" s="49"/>
      <c r="H234" s="94">
        <f>SUM(Tabla1[[#This Row],[PRIMER TRIMESTRE]:[CUARTO TRIMESTRE]])</f>
        <v>40</v>
      </c>
      <c r="I234" s="19">
        <v>200</v>
      </c>
      <c r="J234" s="19">
        <f t="shared" si="12"/>
        <v>8000</v>
      </c>
      <c r="K234" s="21"/>
      <c r="L234" s="17" t="s">
        <v>18</v>
      </c>
      <c r="M234" s="28" t="s">
        <v>346</v>
      </c>
      <c r="O234" s="42"/>
      <c r="P234" s="59"/>
      <c r="Q234" s="59"/>
      <c r="R234" s="59"/>
      <c r="S234" s="59"/>
      <c r="T234" s="60" t="s">
        <v>234</v>
      </c>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c r="CO234" s="59"/>
      <c r="CP234" s="59"/>
      <c r="CQ234" s="59"/>
      <c r="CR234" s="59"/>
      <c r="CS234" s="59"/>
      <c r="CT234" s="59"/>
      <c r="CU234" s="59"/>
      <c r="CV234" s="59"/>
      <c r="CW234" s="59"/>
      <c r="CX234" s="59"/>
      <c r="CY234" s="59"/>
      <c r="CZ234" s="59"/>
      <c r="DA234" s="59"/>
      <c r="DB234" s="59"/>
      <c r="DC234" s="59"/>
      <c r="DD234" s="59"/>
      <c r="DE234" s="59"/>
      <c r="DF234" s="59"/>
      <c r="DG234" s="59"/>
      <c r="DH234" s="59"/>
      <c r="DI234" s="59"/>
      <c r="DJ234" s="59"/>
      <c r="DK234" s="59"/>
      <c r="DL234" s="59"/>
      <c r="DM234" s="59"/>
      <c r="DN234" s="59"/>
      <c r="DO234" s="59"/>
      <c r="DP234" s="59"/>
      <c r="DQ234" s="59"/>
      <c r="DR234" s="59"/>
      <c r="DS234" s="59"/>
      <c r="DT234" s="59"/>
      <c r="DU234" s="59"/>
      <c r="DV234" s="59"/>
      <c r="DW234" s="59"/>
      <c r="DX234" s="59"/>
      <c r="DY234" s="59"/>
      <c r="DZ234" s="59"/>
      <c r="EA234" s="59"/>
      <c r="EB234" s="59"/>
      <c r="EC234" s="59"/>
      <c r="ED234" s="59"/>
      <c r="EE234" s="59"/>
      <c r="EF234" s="59"/>
      <c r="EG234" s="59"/>
      <c r="EH234" s="59"/>
      <c r="EI234" s="59"/>
      <c r="EJ234" s="59"/>
      <c r="EK234" s="59"/>
      <c r="EL234" s="59"/>
      <c r="EM234" s="59"/>
      <c r="EN234" s="59"/>
    </row>
    <row r="235" spans="1:144" s="28" customFormat="1" ht="30" x14ac:dyDescent="0.4">
      <c r="A235" s="16"/>
      <c r="B235" s="17" t="s">
        <v>519</v>
      </c>
      <c r="C235" s="28" t="s">
        <v>521</v>
      </c>
      <c r="D235" s="49">
        <v>70</v>
      </c>
      <c r="E235" s="49">
        <v>70</v>
      </c>
      <c r="F235" s="49">
        <v>70</v>
      </c>
      <c r="G235" s="49">
        <v>70</v>
      </c>
      <c r="H235" s="94">
        <f>SUM(Tabla1[[#This Row],[PRIMER TRIMESTRE]:[CUARTO TRIMESTRE]])</f>
        <v>280</v>
      </c>
      <c r="I235" s="19">
        <v>230</v>
      </c>
      <c r="J235" s="19">
        <f t="shared" si="12"/>
        <v>64400</v>
      </c>
      <c r="K235" s="21"/>
      <c r="L235" s="17" t="s">
        <v>18</v>
      </c>
      <c r="M235" s="28" t="s">
        <v>346</v>
      </c>
      <c r="O235" s="42"/>
      <c r="P235" s="59"/>
      <c r="Q235" s="59"/>
      <c r="R235" s="59"/>
      <c r="S235" s="59"/>
      <c r="T235" s="60" t="s">
        <v>235</v>
      </c>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c r="CO235" s="59"/>
      <c r="CP235" s="59"/>
      <c r="CQ235" s="59"/>
      <c r="CR235" s="59"/>
      <c r="CS235" s="59"/>
      <c r="CT235" s="59"/>
      <c r="CU235" s="59"/>
      <c r="CV235" s="59"/>
      <c r="CW235" s="59"/>
      <c r="CX235" s="59"/>
      <c r="CY235" s="59"/>
      <c r="CZ235" s="59"/>
      <c r="DA235" s="59"/>
      <c r="DB235" s="59"/>
      <c r="DC235" s="59"/>
      <c r="DD235" s="59"/>
      <c r="DE235" s="59"/>
      <c r="DF235" s="59"/>
      <c r="DG235" s="59"/>
      <c r="DH235" s="59"/>
      <c r="DI235" s="59"/>
      <c r="DJ235" s="59"/>
      <c r="DK235" s="59"/>
      <c r="DL235" s="59"/>
      <c r="DM235" s="59"/>
      <c r="DN235" s="59"/>
      <c r="DO235" s="59"/>
      <c r="DP235" s="59"/>
      <c r="DQ235" s="59"/>
      <c r="DR235" s="59"/>
      <c r="DS235" s="59"/>
      <c r="DT235" s="59"/>
      <c r="DU235" s="59"/>
      <c r="DV235" s="59"/>
      <c r="DW235" s="59"/>
      <c r="DX235" s="59"/>
      <c r="DY235" s="59"/>
      <c r="DZ235" s="59"/>
      <c r="EA235" s="59"/>
      <c r="EB235" s="59"/>
      <c r="EC235" s="59"/>
      <c r="ED235" s="59"/>
      <c r="EE235" s="59"/>
      <c r="EF235" s="59"/>
      <c r="EG235" s="59"/>
      <c r="EH235" s="59"/>
      <c r="EI235" s="59"/>
      <c r="EJ235" s="59"/>
      <c r="EK235" s="59"/>
      <c r="EL235" s="59"/>
      <c r="EM235" s="59"/>
      <c r="EN235" s="59"/>
    </row>
    <row r="236" spans="1:144" s="28" customFormat="1" ht="30" x14ac:dyDescent="0.4">
      <c r="A236" s="17"/>
      <c r="B236" s="28" t="s">
        <v>520</v>
      </c>
      <c r="C236" s="28" t="s">
        <v>521</v>
      </c>
      <c r="D236" s="49">
        <v>60</v>
      </c>
      <c r="E236" s="49"/>
      <c r="F236" s="49">
        <v>60</v>
      </c>
      <c r="G236" s="49"/>
      <c r="H236" s="94">
        <f>SUM(Tabla1[[#This Row],[PRIMER TRIMESTRE]:[CUARTO TRIMESTRE]])</f>
        <v>120</v>
      </c>
      <c r="I236" s="19">
        <v>50</v>
      </c>
      <c r="J236" s="19">
        <f>+H236*I236</f>
        <v>6000</v>
      </c>
      <c r="K236" s="21"/>
      <c r="L236" s="17" t="s">
        <v>18</v>
      </c>
      <c r="M236" s="28" t="s">
        <v>346</v>
      </c>
      <c r="N236" s="36"/>
      <c r="O236" s="38"/>
      <c r="P236" s="59"/>
      <c r="Q236" s="59"/>
      <c r="R236" s="59"/>
      <c r="S236" s="59"/>
      <c r="T236" s="60" t="s">
        <v>236</v>
      </c>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c r="DE236" s="59"/>
      <c r="DF236" s="59"/>
      <c r="DG236" s="59"/>
      <c r="DH236" s="59"/>
      <c r="DI236" s="59"/>
      <c r="DJ236" s="59"/>
      <c r="DK236" s="59"/>
      <c r="DL236" s="59"/>
      <c r="DM236" s="59"/>
      <c r="DN236" s="59"/>
      <c r="DO236" s="59"/>
      <c r="DP236" s="59"/>
      <c r="DQ236" s="59"/>
      <c r="DR236" s="59"/>
      <c r="DS236" s="59"/>
      <c r="DT236" s="59"/>
      <c r="DU236" s="59"/>
      <c r="DV236" s="59"/>
      <c r="DW236" s="59"/>
      <c r="DX236" s="59"/>
      <c r="DY236" s="59"/>
      <c r="DZ236" s="59"/>
      <c r="EA236" s="59"/>
      <c r="EB236" s="59"/>
      <c r="EC236" s="59"/>
      <c r="ED236" s="59"/>
      <c r="EE236" s="59"/>
      <c r="EF236" s="59"/>
      <c r="EG236" s="59"/>
      <c r="EH236" s="59"/>
      <c r="EI236" s="59"/>
      <c r="EJ236" s="59"/>
      <c r="EK236" s="59"/>
      <c r="EL236" s="59"/>
      <c r="EM236" s="59"/>
      <c r="EN236" s="59"/>
    </row>
    <row r="237" spans="1:144" s="28" customFormat="1" ht="30" x14ac:dyDescent="0.4">
      <c r="A237" s="17"/>
      <c r="B237" s="28" t="s">
        <v>478</v>
      </c>
      <c r="C237" s="28" t="s">
        <v>345</v>
      </c>
      <c r="D237" s="49"/>
      <c r="E237" s="49">
        <v>5</v>
      </c>
      <c r="F237" s="49"/>
      <c r="G237" s="49">
        <v>5</v>
      </c>
      <c r="H237" s="94">
        <f>SUM(Tabla1[[#This Row],[PRIMER TRIMESTRE]:[CUARTO TRIMESTRE]])</f>
        <v>10</v>
      </c>
      <c r="I237" s="19">
        <v>1500</v>
      </c>
      <c r="J237" s="19">
        <f>+H237*I237</f>
        <v>15000</v>
      </c>
      <c r="K237" s="21"/>
      <c r="L237" s="17" t="s">
        <v>18</v>
      </c>
      <c r="M237" s="28" t="s">
        <v>346</v>
      </c>
      <c r="N237" s="36"/>
      <c r="O237" s="38"/>
      <c r="P237" s="59"/>
      <c r="Q237" s="59"/>
      <c r="R237" s="59"/>
      <c r="S237" s="59"/>
      <c r="T237" s="60" t="s">
        <v>237</v>
      </c>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c r="DB237" s="59"/>
      <c r="DC237" s="59"/>
      <c r="DD237" s="59"/>
      <c r="DE237" s="59"/>
      <c r="DF237" s="59"/>
      <c r="DG237" s="59"/>
      <c r="DH237" s="59"/>
      <c r="DI237" s="59"/>
      <c r="DJ237" s="59"/>
      <c r="DK237" s="59"/>
      <c r="DL237" s="59"/>
      <c r="DM237" s="59"/>
      <c r="DN237" s="59"/>
      <c r="DO237" s="59"/>
      <c r="DP237" s="59"/>
      <c r="DQ237" s="59"/>
      <c r="DR237" s="59"/>
      <c r="DS237" s="59"/>
      <c r="DT237" s="59"/>
      <c r="DU237" s="59"/>
      <c r="DV237" s="59"/>
      <c r="DW237" s="59"/>
      <c r="DX237" s="59"/>
      <c r="DY237" s="59"/>
      <c r="DZ237" s="59"/>
      <c r="EA237" s="59"/>
      <c r="EB237" s="59"/>
      <c r="EC237" s="59"/>
      <c r="ED237" s="59"/>
      <c r="EE237" s="59"/>
      <c r="EF237" s="59"/>
      <c r="EG237" s="59"/>
      <c r="EH237" s="59"/>
      <c r="EI237" s="59"/>
      <c r="EJ237" s="59"/>
      <c r="EK237" s="59"/>
      <c r="EL237" s="59"/>
      <c r="EM237" s="59"/>
      <c r="EN237" s="59"/>
    </row>
    <row r="238" spans="1:144" s="28" customFormat="1" ht="30" x14ac:dyDescent="0.4">
      <c r="A238" s="22"/>
      <c r="B238" s="30"/>
      <c r="C238" s="34"/>
      <c r="D238" s="52"/>
      <c r="E238" s="52"/>
      <c r="F238" s="52"/>
      <c r="G238" s="52"/>
      <c r="H238" s="69"/>
      <c r="I238" s="34"/>
      <c r="J238" s="53"/>
      <c r="K238" s="63"/>
      <c r="L238" s="22"/>
      <c r="M238" s="34"/>
      <c r="N238" s="54"/>
      <c r="O238" s="55"/>
      <c r="P238" s="59"/>
      <c r="Q238" s="59"/>
      <c r="R238" s="59"/>
      <c r="S238" s="59"/>
      <c r="T238" s="60" t="s">
        <v>238</v>
      </c>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c r="CO238" s="59"/>
      <c r="CP238" s="59"/>
      <c r="CQ238" s="59"/>
      <c r="CR238" s="59"/>
      <c r="CS238" s="59"/>
      <c r="CT238" s="59"/>
      <c r="CU238" s="59"/>
      <c r="CV238" s="59"/>
      <c r="CW238" s="59"/>
      <c r="CX238" s="59"/>
      <c r="CY238" s="59"/>
      <c r="CZ238" s="59"/>
      <c r="DA238" s="59"/>
      <c r="DB238" s="59"/>
      <c r="DC238" s="59"/>
      <c r="DD238" s="59"/>
      <c r="DE238" s="59"/>
      <c r="DF238" s="59"/>
      <c r="DG238" s="59"/>
      <c r="DH238" s="59"/>
      <c r="DI238" s="59"/>
      <c r="DJ238" s="59"/>
      <c r="DK238" s="59"/>
      <c r="DL238" s="59"/>
      <c r="DM238" s="59"/>
      <c r="DN238" s="59"/>
      <c r="DO238" s="59"/>
      <c r="DP238" s="59"/>
      <c r="DQ238" s="59"/>
      <c r="DR238" s="59"/>
      <c r="DS238" s="59"/>
      <c r="DT238" s="59"/>
      <c r="DU238" s="59"/>
      <c r="DV238" s="59"/>
      <c r="DW238" s="59"/>
      <c r="DX238" s="59"/>
      <c r="DY238" s="59"/>
      <c r="DZ238" s="59"/>
      <c r="EA238" s="59"/>
      <c r="EB238" s="59"/>
      <c r="EC238" s="59"/>
      <c r="ED238" s="59"/>
      <c r="EE238" s="59"/>
      <c r="EF238" s="59"/>
      <c r="EG238" s="59"/>
      <c r="EH238" s="59"/>
      <c r="EI238" s="59"/>
      <c r="EJ238" s="59"/>
      <c r="EK238" s="59"/>
      <c r="EL238" s="59"/>
      <c r="EM238" s="59"/>
      <c r="EN238" s="59"/>
    </row>
    <row r="239" spans="1:144" s="28" customFormat="1" ht="30" x14ac:dyDescent="0.4">
      <c r="A239" s="16" t="s">
        <v>265</v>
      </c>
      <c r="B239" s="31"/>
      <c r="D239" s="49"/>
      <c r="E239" s="49"/>
      <c r="F239" s="49"/>
      <c r="G239" s="49"/>
      <c r="H239" s="94"/>
      <c r="J239" s="41"/>
      <c r="K239" s="62">
        <f>+SUM(J240:J242)</f>
        <v>366000</v>
      </c>
      <c r="L239" s="17"/>
      <c r="N239" s="36"/>
      <c r="O239" s="38"/>
      <c r="P239" s="59"/>
      <c r="Q239" s="59"/>
      <c r="R239" s="59"/>
      <c r="S239" s="59"/>
      <c r="T239" s="60" t="s">
        <v>239</v>
      </c>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c r="CU239" s="59"/>
      <c r="CV239" s="59"/>
      <c r="CW239" s="59"/>
      <c r="CX239" s="59"/>
      <c r="CY239" s="59"/>
      <c r="CZ239" s="59"/>
      <c r="DA239" s="59"/>
      <c r="DB239" s="59"/>
      <c r="DC239" s="59"/>
      <c r="DD239" s="59"/>
      <c r="DE239" s="59"/>
      <c r="DF239" s="59"/>
      <c r="DG239" s="59"/>
      <c r="DH239" s="59"/>
      <c r="DI239" s="59"/>
      <c r="DJ239" s="59"/>
      <c r="DK239" s="59"/>
      <c r="DL239" s="59"/>
      <c r="DM239" s="59"/>
      <c r="DN239" s="59"/>
      <c r="DO239" s="59"/>
      <c r="DP239" s="59"/>
      <c r="DQ239" s="59"/>
      <c r="DR239" s="59"/>
      <c r="DS239" s="59"/>
      <c r="DT239" s="59"/>
      <c r="DU239" s="59"/>
      <c r="DV239" s="59"/>
      <c r="DW239" s="59"/>
      <c r="DX239" s="59"/>
      <c r="DY239" s="59"/>
      <c r="DZ239" s="59"/>
      <c r="EA239" s="59"/>
      <c r="EB239" s="59"/>
      <c r="EC239" s="59"/>
      <c r="ED239" s="59"/>
      <c r="EE239" s="59"/>
      <c r="EF239" s="59"/>
      <c r="EG239" s="59"/>
      <c r="EH239" s="59"/>
      <c r="EI239" s="59"/>
      <c r="EJ239" s="59"/>
      <c r="EK239" s="59"/>
      <c r="EL239" s="59"/>
      <c r="EM239" s="59"/>
      <c r="EN239" s="59"/>
    </row>
    <row r="240" spans="1:144" ht="30" x14ac:dyDescent="0.4">
      <c r="A240" s="17"/>
      <c r="B240" s="31" t="s">
        <v>626</v>
      </c>
      <c r="C240" s="103" t="s">
        <v>345</v>
      </c>
      <c r="D240" s="49"/>
      <c r="E240" s="49">
        <v>1</v>
      </c>
      <c r="F240" s="49">
        <v>1</v>
      </c>
      <c r="G240" s="49">
        <v>1</v>
      </c>
      <c r="H240" s="94">
        <f>SUM(Tabla1[[#This Row],[PRIMER TRIMESTRE]:[CUARTO TRIMESTRE]])</f>
        <v>3</v>
      </c>
      <c r="I240" s="19">
        <v>100000</v>
      </c>
      <c r="J240" s="19">
        <f>+H240*I240</f>
        <v>300000</v>
      </c>
      <c r="K240" s="21"/>
      <c r="L240" s="103" t="s">
        <v>17</v>
      </c>
      <c r="M240" s="103" t="s">
        <v>346</v>
      </c>
      <c r="N240" s="103"/>
      <c r="O240" s="42"/>
      <c r="T240" s="57" t="s">
        <v>241</v>
      </c>
    </row>
    <row r="241" spans="1:144" ht="36" x14ac:dyDescent="0.6">
      <c r="A241" s="17"/>
      <c r="B241" s="31" t="s">
        <v>477</v>
      </c>
      <c r="C241" s="28" t="s">
        <v>345</v>
      </c>
      <c r="D241" s="49"/>
      <c r="E241" s="49">
        <v>2</v>
      </c>
      <c r="F241" s="49"/>
      <c r="G241" s="49"/>
      <c r="H241" s="94">
        <f>SUM(Tabla1[[#This Row],[PRIMER TRIMESTRE]:[CUARTO TRIMESTRE]])</f>
        <v>2</v>
      </c>
      <c r="I241" s="19">
        <v>30000</v>
      </c>
      <c r="J241" s="19">
        <f>+H241*I241</f>
        <v>60000</v>
      </c>
      <c r="K241" s="21"/>
      <c r="L241" s="17" t="s">
        <v>18</v>
      </c>
      <c r="M241" s="28" t="s">
        <v>346</v>
      </c>
      <c r="N241" s="28"/>
      <c r="O241" s="42"/>
      <c r="T241" s="57" t="s">
        <v>242</v>
      </c>
    </row>
    <row r="242" spans="1:144" ht="30" x14ac:dyDescent="0.4">
      <c r="A242" s="17"/>
      <c r="B242" s="31" t="s">
        <v>419</v>
      </c>
      <c r="C242" s="28" t="s">
        <v>345</v>
      </c>
      <c r="D242" s="49"/>
      <c r="E242" s="49"/>
      <c r="F242" s="49">
        <v>2</v>
      </c>
      <c r="G242" s="49"/>
      <c r="H242" s="94">
        <f>SUM(Tabla1[[#This Row],[PRIMER TRIMESTRE]:[CUARTO TRIMESTRE]])</f>
        <v>2</v>
      </c>
      <c r="I242" s="19">
        <v>3000</v>
      </c>
      <c r="J242" s="19">
        <f>+H242*I242</f>
        <v>6000</v>
      </c>
      <c r="K242" s="62"/>
      <c r="L242" s="17" t="s">
        <v>18</v>
      </c>
      <c r="M242" s="28" t="s">
        <v>346</v>
      </c>
      <c r="N242" s="36"/>
      <c r="O242" s="38"/>
      <c r="T242" s="57" t="s">
        <v>243</v>
      </c>
    </row>
    <row r="243" spans="1:144" ht="30" x14ac:dyDescent="0.4">
      <c r="A243" s="22"/>
      <c r="B243" s="22"/>
      <c r="C243" s="34"/>
      <c r="D243" s="52"/>
      <c r="E243" s="52"/>
      <c r="F243" s="52"/>
      <c r="G243" s="52"/>
      <c r="H243" s="69"/>
      <c r="I243" s="34"/>
      <c r="J243" s="53"/>
      <c r="K243" s="63"/>
      <c r="L243" s="22"/>
      <c r="M243" s="34"/>
      <c r="N243" s="54"/>
      <c r="O243" s="55"/>
      <c r="T243" s="57" t="s">
        <v>244</v>
      </c>
    </row>
    <row r="244" spans="1:144" ht="30" x14ac:dyDescent="0.4">
      <c r="A244" s="16" t="s">
        <v>274</v>
      </c>
      <c r="B244" s="31"/>
      <c r="C244" s="28"/>
      <c r="D244" s="49"/>
      <c r="E244" s="49"/>
      <c r="F244" s="49"/>
      <c r="G244" s="49"/>
      <c r="H244" s="94"/>
      <c r="I244" s="28"/>
      <c r="J244" s="41"/>
      <c r="K244" s="62">
        <f>+SUM(J245)</f>
        <v>50000</v>
      </c>
      <c r="L244" s="17"/>
      <c r="M244" s="28"/>
      <c r="N244" s="36"/>
      <c r="O244" s="38"/>
      <c r="T244" s="57" t="s">
        <v>245</v>
      </c>
    </row>
    <row r="245" spans="1:144" ht="30" x14ac:dyDescent="0.4">
      <c r="A245" s="17"/>
      <c r="B245" s="31" t="s">
        <v>420</v>
      </c>
      <c r="C245" s="28" t="s">
        <v>456</v>
      </c>
      <c r="D245" s="49"/>
      <c r="E245" s="49"/>
      <c r="F245" s="49">
        <v>1</v>
      </c>
      <c r="G245" s="49"/>
      <c r="H245" s="94">
        <f>SUM(Tabla1[[#This Row],[PRIMER TRIMESTRE]:[CUARTO TRIMESTRE]])</f>
        <v>1</v>
      </c>
      <c r="I245" s="19">
        <v>50000</v>
      </c>
      <c r="J245" s="19">
        <f>+H245*I245</f>
        <v>50000</v>
      </c>
      <c r="K245" s="62"/>
      <c r="L245" s="17" t="s">
        <v>18</v>
      </c>
      <c r="M245" s="28" t="s">
        <v>346</v>
      </c>
      <c r="N245" s="36"/>
      <c r="O245" s="38"/>
      <c r="T245" s="57" t="s">
        <v>246</v>
      </c>
    </row>
    <row r="246" spans="1:144" s="103" customFormat="1" ht="30" x14ac:dyDescent="0.4">
      <c r="A246" s="22"/>
      <c r="B246" s="30"/>
      <c r="C246" s="34"/>
      <c r="D246" s="52"/>
      <c r="E246" s="52"/>
      <c r="F246" s="52"/>
      <c r="G246" s="52"/>
      <c r="H246" s="69"/>
      <c r="I246" s="34"/>
      <c r="J246" s="34"/>
      <c r="K246" s="24"/>
      <c r="L246" s="22"/>
      <c r="M246" s="34"/>
      <c r="N246" s="54"/>
      <c r="O246" s="55"/>
      <c r="P246" s="59"/>
      <c r="Q246" s="59"/>
      <c r="R246" s="59"/>
      <c r="S246" s="59"/>
      <c r="T246" s="60"/>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c r="CO246" s="59"/>
      <c r="CP246" s="59"/>
      <c r="CQ246" s="59"/>
      <c r="CR246" s="59"/>
      <c r="CS246" s="59"/>
      <c r="CT246" s="59"/>
      <c r="CU246" s="59"/>
      <c r="CV246" s="59"/>
      <c r="CW246" s="59"/>
      <c r="CX246" s="59"/>
      <c r="CY246" s="59"/>
      <c r="CZ246" s="59"/>
      <c r="DA246" s="59"/>
      <c r="DB246" s="59"/>
      <c r="DC246" s="59"/>
      <c r="DD246" s="59"/>
      <c r="DE246" s="59"/>
      <c r="DF246" s="59"/>
      <c r="DG246" s="59"/>
      <c r="DH246" s="59"/>
      <c r="DI246" s="59"/>
      <c r="DJ246" s="59"/>
      <c r="DK246" s="59"/>
      <c r="DL246" s="59"/>
      <c r="DM246" s="59"/>
      <c r="DN246" s="59"/>
      <c r="DO246" s="59"/>
      <c r="DP246" s="59"/>
      <c r="DQ246" s="59"/>
      <c r="DR246" s="59"/>
      <c r="DS246" s="59"/>
      <c r="DT246" s="59"/>
      <c r="DU246" s="59"/>
      <c r="DV246" s="59"/>
      <c r="DW246" s="59"/>
      <c r="DX246" s="59"/>
      <c r="DY246" s="59"/>
      <c r="DZ246" s="59"/>
      <c r="EA246" s="59"/>
      <c r="EB246" s="59"/>
      <c r="EC246" s="59"/>
      <c r="ED246" s="59"/>
      <c r="EE246" s="59"/>
      <c r="EF246" s="59"/>
      <c r="EG246" s="59"/>
      <c r="EH246" s="59"/>
      <c r="EI246" s="59"/>
      <c r="EJ246" s="59"/>
      <c r="EK246" s="59"/>
      <c r="EL246" s="59"/>
      <c r="EM246" s="59"/>
      <c r="EN246" s="59"/>
    </row>
    <row r="247" spans="1:144" ht="30" x14ac:dyDescent="0.4">
      <c r="A247" s="16" t="s">
        <v>287</v>
      </c>
      <c r="B247" s="31"/>
      <c r="C247" s="28"/>
      <c r="D247" s="49"/>
      <c r="E247" s="49"/>
      <c r="F247" s="49"/>
      <c r="G247" s="49"/>
      <c r="H247" s="94"/>
      <c r="I247" s="28"/>
      <c r="J247" s="19"/>
      <c r="K247" s="62">
        <f>+SUM(J248:J249)</f>
        <v>112000</v>
      </c>
      <c r="L247" s="17"/>
      <c r="M247" s="28"/>
      <c r="N247" s="36"/>
      <c r="O247" s="38"/>
      <c r="T247" s="57" t="s">
        <v>247</v>
      </c>
    </row>
    <row r="248" spans="1:144" ht="30" x14ac:dyDescent="0.4">
      <c r="A248" s="17"/>
      <c r="B248" s="31" t="s">
        <v>421</v>
      </c>
      <c r="C248" s="28" t="s">
        <v>345</v>
      </c>
      <c r="D248" s="49"/>
      <c r="E248" s="49"/>
      <c r="F248" s="49">
        <v>1</v>
      </c>
      <c r="G248" s="49"/>
      <c r="H248" s="94">
        <f>SUM(Tabla1[[#This Row],[PRIMER TRIMESTRE]:[CUARTO TRIMESTRE]])</f>
        <v>1</v>
      </c>
      <c r="I248" s="19">
        <v>12000</v>
      </c>
      <c r="J248" s="19">
        <f>+H248*I248</f>
        <v>12000</v>
      </c>
      <c r="K248" s="21"/>
      <c r="L248" s="17" t="s">
        <v>18</v>
      </c>
      <c r="M248" s="28" t="s">
        <v>346</v>
      </c>
      <c r="N248" s="36"/>
      <c r="O248" s="38"/>
      <c r="T248" s="57" t="s">
        <v>248</v>
      </c>
    </row>
    <row r="249" spans="1:144" ht="30" x14ac:dyDescent="0.4">
      <c r="A249" s="17"/>
      <c r="B249" s="31" t="s">
        <v>422</v>
      </c>
      <c r="C249" s="28" t="s">
        <v>345</v>
      </c>
      <c r="D249" s="49"/>
      <c r="E249" s="49"/>
      <c r="F249" s="49">
        <v>1</v>
      </c>
      <c r="G249" s="49"/>
      <c r="H249" s="94">
        <f>SUM(Tabla1[[#This Row],[PRIMER TRIMESTRE]:[CUARTO TRIMESTRE]])</f>
        <v>1</v>
      </c>
      <c r="I249" s="19">
        <v>100000</v>
      </c>
      <c r="J249" s="19">
        <f>+H249*I249</f>
        <v>100000</v>
      </c>
      <c r="K249" s="21"/>
      <c r="L249" s="17" t="s">
        <v>17</v>
      </c>
      <c r="M249" s="28" t="s">
        <v>346</v>
      </c>
      <c r="N249" s="36"/>
      <c r="O249" s="38"/>
      <c r="T249" s="57" t="s">
        <v>249</v>
      </c>
    </row>
    <row r="250" spans="1:144" ht="30" x14ac:dyDescent="0.4">
      <c r="A250" s="22"/>
      <c r="B250" s="22"/>
      <c r="C250" s="34"/>
      <c r="D250" s="52"/>
      <c r="E250" s="52"/>
      <c r="F250" s="52"/>
      <c r="G250" s="52"/>
      <c r="H250" s="69"/>
      <c r="I250" s="34"/>
      <c r="J250" s="53"/>
      <c r="K250" s="24"/>
      <c r="L250" s="34"/>
      <c r="M250" s="34"/>
      <c r="N250" s="54"/>
      <c r="O250" s="55"/>
      <c r="T250" s="57" t="s">
        <v>250</v>
      </c>
    </row>
    <row r="251" spans="1:144" s="28" customFormat="1" ht="30" x14ac:dyDescent="0.4">
      <c r="A251" s="16" t="s">
        <v>192</v>
      </c>
      <c r="B251" s="17"/>
      <c r="D251" s="49"/>
      <c r="E251" s="49"/>
      <c r="F251" s="49"/>
      <c r="G251" s="49"/>
      <c r="H251" s="94"/>
      <c r="J251" s="41"/>
      <c r="K251" s="62">
        <f>+SUM(J252)</f>
        <v>40000</v>
      </c>
      <c r="N251" s="36"/>
      <c r="O251" s="38"/>
      <c r="P251" s="59"/>
      <c r="Q251" s="59"/>
      <c r="R251" s="59"/>
      <c r="S251" s="59"/>
      <c r="T251" s="60" t="s">
        <v>251</v>
      </c>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c r="CU251" s="59"/>
      <c r="CV251" s="59"/>
      <c r="CW251" s="59"/>
      <c r="CX251" s="59"/>
      <c r="CY251" s="59"/>
      <c r="CZ251" s="59"/>
      <c r="DA251" s="59"/>
      <c r="DB251" s="59"/>
      <c r="DC251" s="59"/>
      <c r="DD251" s="59"/>
      <c r="DE251" s="59"/>
      <c r="DF251" s="59"/>
      <c r="DG251" s="59"/>
      <c r="DH251" s="59"/>
      <c r="DI251" s="59"/>
      <c r="DJ251" s="59"/>
      <c r="DK251" s="59"/>
      <c r="DL251" s="59"/>
      <c r="DM251" s="59"/>
      <c r="DN251" s="59"/>
      <c r="DO251" s="59"/>
      <c r="DP251" s="59"/>
      <c r="DQ251" s="59"/>
      <c r="DR251" s="59"/>
      <c r="DS251" s="59"/>
      <c r="DT251" s="59"/>
      <c r="DU251" s="59"/>
      <c r="DV251" s="59"/>
      <c r="DW251" s="59"/>
      <c r="DX251" s="59"/>
      <c r="DY251" s="59"/>
      <c r="DZ251" s="59"/>
      <c r="EA251" s="59"/>
      <c r="EB251" s="59"/>
      <c r="EC251" s="59"/>
      <c r="ED251" s="59"/>
      <c r="EE251" s="59"/>
      <c r="EF251" s="59"/>
      <c r="EG251" s="59"/>
      <c r="EH251" s="59"/>
      <c r="EI251" s="59"/>
      <c r="EJ251" s="59"/>
      <c r="EK251" s="59"/>
      <c r="EL251" s="59"/>
      <c r="EM251" s="59"/>
      <c r="EN251" s="59"/>
    </row>
    <row r="252" spans="1:144" ht="30" x14ac:dyDescent="0.4">
      <c r="A252" s="17"/>
      <c r="B252" s="17" t="s">
        <v>423</v>
      </c>
      <c r="C252" s="28" t="s">
        <v>345</v>
      </c>
      <c r="D252" s="49"/>
      <c r="E252" s="49">
        <v>2</v>
      </c>
      <c r="F252" s="49"/>
      <c r="G252" s="49">
        <v>2</v>
      </c>
      <c r="H252" s="94">
        <f>SUM(Tabla1[[#This Row],[PRIMER TRIMESTRE]:[CUARTO TRIMESTRE]])</f>
        <v>4</v>
      </c>
      <c r="I252" s="19">
        <v>10000</v>
      </c>
      <c r="J252" s="19">
        <f>+H252*I252</f>
        <v>40000</v>
      </c>
      <c r="K252" s="21"/>
      <c r="L252" s="17" t="s">
        <v>18</v>
      </c>
      <c r="M252" s="97" t="s">
        <v>346</v>
      </c>
      <c r="N252" s="36"/>
      <c r="O252" s="38"/>
      <c r="T252" s="57" t="s">
        <v>252</v>
      </c>
    </row>
    <row r="253" spans="1:144" ht="30" x14ac:dyDescent="0.4">
      <c r="A253" s="22"/>
      <c r="B253" s="22"/>
      <c r="C253" s="34"/>
      <c r="D253" s="52"/>
      <c r="E253" s="52"/>
      <c r="F253" s="52"/>
      <c r="G253" s="52"/>
      <c r="H253" s="69"/>
      <c r="I253" s="34"/>
      <c r="J253" s="53"/>
      <c r="K253" s="24"/>
      <c r="L253" s="34"/>
      <c r="M253" s="34"/>
      <c r="N253" s="34"/>
      <c r="O253" s="66"/>
      <c r="T253" s="57" t="s">
        <v>253</v>
      </c>
    </row>
    <row r="254" spans="1:144" ht="30" x14ac:dyDescent="0.4">
      <c r="A254" s="16" t="s">
        <v>221</v>
      </c>
      <c r="B254" s="17"/>
      <c r="C254" s="28"/>
      <c r="D254" s="49"/>
      <c r="E254" s="49"/>
      <c r="F254" s="49"/>
      <c r="G254" s="49"/>
      <c r="H254" s="94"/>
      <c r="I254" s="19"/>
      <c r="J254" s="41"/>
      <c r="K254" s="62">
        <f>+SUM(J255:J258)+J259</f>
        <v>7225600</v>
      </c>
      <c r="L254" s="28"/>
      <c r="M254" s="28"/>
      <c r="N254" s="28"/>
      <c r="O254" s="42"/>
      <c r="T254" s="57" t="s">
        <v>254</v>
      </c>
    </row>
    <row r="255" spans="1:144" ht="30" x14ac:dyDescent="0.4">
      <c r="A255" s="17"/>
      <c r="B255" s="17" t="s">
        <v>463</v>
      </c>
      <c r="C255" s="28" t="s">
        <v>456</v>
      </c>
      <c r="D255" s="49">
        <v>1</v>
      </c>
      <c r="E255" s="49">
        <v>1</v>
      </c>
      <c r="F255" s="49">
        <v>1</v>
      </c>
      <c r="G255" s="49">
        <v>1</v>
      </c>
      <c r="H255" s="94">
        <f>SUM(Tabla1[[#This Row],[PRIMER TRIMESTRE]:[CUARTO TRIMESTRE]])</f>
        <v>4</v>
      </c>
      <c r="I255" s="19">
        <v>1628400</v>
      </c>
      <c r="J255" s="19">
        <f>+H255*I255</f>
        <v>6513600</v>
      </c>
      <c r="K255" s="21"/>
      <c r="L255" s="28" t="s">
        <v>20</v>
      </c>
      <c r="M255" s="28" t="s">
        <v>346</v>
      </c>
      <c r="N255" s="28"/>
      <c r="O255" s="42"/>
      <c r="T255" s="57" t="s">
        <v>255</v>
      </c>
    </row>
    <row r="256" spans="1:144" s="28" customFormat="1" ht="30" x14ac:dyDescent="0.4">
      <c r="A256" s="17"/>
      <c r="B256" s="17" t="s">
        <v>464</v>
      </c>
      <c r="C256" s="28" t="s">
        <v>456</v>
      </c>
      <c r="D256" s="49"/>
      <c r="E256" s="49">
        <v>1</v>
      </c>
      <c r="F256" s="49">
        <v>1</v>
      </c>
      <c r="G256" s="49">
        <v>1</v>
      </c>
      <c r="H256" s="94">
        <f>SUM(Tabla1[[#This Row],[PRIMER TRIMESTRE]:[CUARTO TRIMESTRE]])</f>
        <v>3</v>
      </c>
      <c r="I256" s="19">
        <v>30000</v>
      </c>
      <c r="J256" s="19">
        <f>+H256*I256</f>
        <v>90000</v>
      </c>
      <c r="K256" s="21"/>
      <c r="L256" s="17" t="s">
        <v>18</v>
      </c>
      <c r="M256" s="28" t="s">
        <v>346</v>
      </c>
      <c r="O256" s="42"/>
      <c r="P256" s="59"/>
      <c r="Q256" s="59"/>
      <c r="R256" s="59"/>
      <c r="S256" s="59"/>
      <c r="T256" s="60" t="s">
        <v>256</v>
      </c>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c r="CU256" s="59"/>
      <c r="CV256" s="59"/>
      <c r="CW256" s="59"/>
      <c r="CX256" s="59"/>
      <c r="CY256" s="59"/>
      <c r="CZ256" s="59"/>
      <c r="DA256" s="59"/>
      <c r="DB256" s="59"/>
      <c r="DC256" s="59"/>
      <c r="DD256" s="59"/>
      <c r="DE256" s="59"/>
      <c r="DF256" s="59"/>
      <c r="DG256" s="59"/>
      <c r="DH256" s="59"/>
      <c r="DI256" s="59"/>
      <c r="DJ256" s="59"/>
      <c r="DK256" s="59"/>
      <c r="DL256" s="59"/>
      <c r="DM256" s="59"/>
      <c r="DN256" s="59"/>
      <c r="DO256" s="59"/>
      <c r="DP256" s="59"/>
      <c r="DQ256" s="59"/>
      <c r="DR256" s="59"/>
      <c r="DS256" s="59"/>
      <c r="DT256" s="59"/>
      <c r="DU256" s="59"/>
      <c r="DV256" s="59"/>
      <c r="DW256" s="59"/>
      <c r="DX256" s="59"/>
      <c r="DY256" s="59"/>
      <c r="DZ256" s="59"/>
      <c r="EA256" s="59"/>
      <c r="EB256" s="59"/>
      <c r="EC256" s="59"/>
      <c r="ED256" s="59"/>
      <c r="EE256" s="59"/>
      <c r="EF256" s="59"/>
      <c r="EG256" s="59"/>
      <c r="EH256" s="59"/>
      <c r="EI256" s="59"/>
      <c r="EJ256" s="59"/>
      <c r="EK256" s="59"/>
      <c r="EL256" s="59"/>
      <c r="EM256" s="59"/>
      <c r="EN256" s="59"/>
    </row>
    <row r="257" spans="1:144" s="28" customFormat="1" ht="30" x14ac:dyDescent="0.4">
      <c r="A257" s="17"/>
      <c r="B257" s="17" t="s">
        <v>424</v>
      </c>
      <c r="C257" s="28" t="s">
        <v>456</v>
      </c>
      <c r="D257" s="49"/>
      <c r="E257" s="49"/>
      <c r="F257" s="49"/>
      <c r="G257" s="49">
        <v>1</v>
      </c>
      <c r="H257" s="94">
        <f>SUM(Tabla1[[#This Row],[PRIMER TRIMESTRE]:[CUARTO TRIMESTRE]])</f>
        <v>1</v>
      </c>
      <c r="I257" s="19">
        <v>500000</v>
      </c>
      <c r="J257" s="19">
        <f>+H257*I257</f>
        <v>500000</v>
      </c>
      <c r="K257" s="21"/>
      <c r="L257" s="28" t="s">
        <v>17</v>
      </c>
      <c r="M257" s="28" t="s">
        <v>346</v>
      </c>
      <c r="O257" s="42"/>
      <c r="P257" s="59"/>
      <c r="Q257" s="59"/>
      <c r="R257" s="59"/>
      <c r="S257" s="59"/>
      <c r="T257" s="60" t="s">
        <v>257</v>
      </c>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c r="CO257" s="59"/>
      <c r="CP257" s="59"/>
      <c r="CQ257" s="59"/>
      <c r="CR257" s="59"/>
      <c r="CS257" s="59"/>
      <c r="CT257" s="59"/>
      <c r="CU257" s="59"/>
      <c r="CV257" s="59"/>
      <c r="CW257" s="59"/>
      <c r="CX257" s="59"/>
      <c r="CY257" s="59"/>
      <c r="CZ257" s="59"/>
      <c r="DA257" s="59"/>
      <c r="DB257" s="59"/>
      <c r="DC257" s="59"/>
      <c r="DD257" s="59"/>
      <c r="DE257" s="59"/>
      <c r="DF257" s="59"/>
      <c r="DG257" s="59"/>
      <c r="DH257" s="59"/>
      <c r="DI257" s="59"/>
      <c r="DJ257" s="59"/>
      <c r="DK257" s="59"/>
      <c r="DL257" s="59"/>
      <c r="DM257" s="59"/>
      <c r="DN257" s="59"/>
      <c r="DO257" s="59"/>
      <c r="DP257" s="59"/>
      <c r="DQ257" s="59"/>
      <c r="DR257" s="59"/>
      <c r="DS257" s="59"/>
      <c r="DT257" s="59"/>
      <c r="DU257" s="59"/>
      <c r="DV257" s="59"/>
      <c r="DW257" s="59"/>
      <c r="DX257" s="59"/>
      <c r="DY257" s="59"/>
      <c r="DZ257" s="59"/>
      <c r="EA257" s="59"/>
      <c r="EB257" s="59"/>
      <c r="EC257" s="59"/>
      <c r="ED257" s="59"/>
      <c r="EE257" s="59"/>
      <c r="EF257" s="59"/>
      <c r="EG257" s="59"/>
      <c r="EH257" s="59"/>
      <c r="EI257" s="59"/>
      <c r="EJ257" s="59"/>
      <c r="EK257" s="59"/>
      <c r="EL257" s="59"/>
      <c r="EM257" s="59"/>
      <c r="EN257" s="59"/>
    </row>
    <row r="258" spans="1:144" ht="30" x14ac:dyDescent="0.4">
      <c r="A258" s="17"/>
      <c r="B258" s="17" t="s">
        <v>462</v>
      </c>
      <c r="C258" s="28" t="s">
        <v>456</v>
      </c>
      <c r="D258" s="49"/>
      <c r="E258" s="49"/>
      <c r="F258" s="49"/>
      <c r="G258" s="49">
        <v>1</v>
      </c>
      <c r="H258" s="94">
        <f>SUM(Tabla1[[#This Row],[PRIMER TRIMESTRE]:[CUARTO TRIMESTRE]])</f>
        <v>1</v>
      </c>
      <c r="I258" s="19">
        <v>70000</v>
      </c>
      <c r="J258" s="19">
        <f>+H258*I258</f>
        <v>70000</v>
      </c>
      <c r="K258" s="21"/>
      <c r="L258" s="17" t="s">
        <v>18</v>
      </c>
      <c r="M258" s="28" t="s">
        <v>346</v>
      </c>
      <c r="N258" s="28"/>
      <c r="O258" s="42"/>
      <c r="T258" s="57" t="s">
        <v>258</v>
      </c>
    </row>
    <row r="259" spans="1:144" ht="30" x14ac:dyDescent="0.4">
      <c r="A259" s="17"/>
      <c r="B259" s="17" t="s">
        <v>604</v>
      </c>
      <c r="C259" s="96" t="s">
        <v>345</v>
      </c>
      <c r="D259" s="49">
        <v>260</v>
      </c>
      <c r="E259" s="49">
        <v>260</v>
      </c>
      <c r="F259" s="49">
        <v>260</v>
      </c>
      <c r="G259" s="49">
        <v>260</v>
      </c>
      <c r="H259" s="94">
        <f>SUM(Tabla1[[#This Row],[PRIMER TRIMESTRE]:[CUARTO TRIMESTRE]])</f>
        <v>1040</v>
      </c>
      <c r="I259" s="19">
        <v>50</v>
      </c>
      <c r="J259" s="19">
        <f>+H259*I259</f>
        <v>52000</v>
      </c>
      <c r="K259" s="21"/>
      <c r="L259" s="17" t="s">
        <v>18</v>
      </c>
      <c r="M259" s="97" t="s">
        <v>346</v>
      </c>
      <c r="N259" s="96"/>
      <c r="O259" s="42"/>
      <c r="T259" s="57" t="s">
        <v>259</v>
      </c>
    </row>
    <row r="260" spans="1:144" s="28" customFormat="1" ht="30" x14ac:dyDescent="0.4">
      <c r="A260" s="22"/>
      <c r="B260" s="22"/>
      <c r="C260" s="34"/>
      <c r="D260" s="52"/>
      <c r="E260" s="52"/>
      <c r="F260" s="52"/>
      <c r="G260" s="52"/>
      <c r="H260" s="69"/>
      <c r="I260" s="34"/>
      <c r="J260" s="53"/>
      <c r="K260" s="24"/>
      <c r="L260" s="34"/>
      <c r="M260" s="34"/>
      <c r="N260" s="34"/>
      <c r="O260" s="66"/>
      <c r="P260" s="59"/>
      <c r="Q260" s="59"/>
      <c r="R260" s="59"/>
      <c r="S260" s="59"/>
      <c r="T260" s="60" t="s">
        <v>260</v>
      </c>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c r="CU260" s="59"/>
      <c r="CV260" s="59"/>
      <c r="CW260" s="59"/>
      <c r="CX260" s="59"/>
      <c r="CY260" s="59"/>
      <c r="CZ260" s="59"/>
      <c r="DA260" s="59"/>
      <c r="DB260" s="59"/>
      <c r="DC260" s="59"/>
      <c r="DD260" s="59"/>
      <c r="DE260" s="59"/>
      <c r="DF260" s="59"/>
      <c r="DG260" s="59"/>
      <c r="DH260" s="59"/>
      <c r="DI260" s="59"/>
      <c r="DJ260" s="59"/>
      <c r="DK260" s="59"/>
      <c r="DL260" s="59"/>
      <c r="DM260" s="59"/>
      <c r="DN260" s="59"/>
      <c r="DO260" s="59"/>
      <c r="DP260" s="59"/>
      <c r="DQ260" s="59"/>
      <c r="DR260" s="59"/>
      <c r="DS260" s="59"/>
      <c r="DT260" s="59"/>
      <c r="DU260" s="59"/>
      <c r="DV260" s="59"/>
      <c r="DW260" s="59"/>
      <c r="DX260" s="59"/>
      <c r="DY260" s="59"/>
      <c r="DZ260" s="59"/>
      <c r="EA260" s="59"/>
      <c r="EB260" s="59"/>
      <c r="EC260" s="59"/>
      <c r="ED260" s="59"/>
      <c r="EE260" s="59"/>
      <c r="EF260" s="59"/>
      <c r="EG260" s="59"/>
      <c r="EH260" s="59"/>
      <c r="EI260" s="59"/>
      <c r="EJ260" s="59"/>
      <c r="EK260" s="59"/>
      <c r="EL260" s="59"/>
      <c r="EM260" s="59"/>
      <c r="EN260" s="59"/>
    </row>
    <row r="261" spans="1:144" s="34" customFormat="1" ht="30" x14ac:dyDescent="0.4">
      <c r="A261" s="16" t="s">
        <v>112</v>
      </c>
      <c r="B261" s="17"/>
      <c r="C261" s="28"/>
      <c r="D261" s="49"/>
      <c r="E261" s="49"/>
      <c r="F261" s="49"/>
      <c r="G261" s="49"/>
      <c r="H261" s="94"/>
      <c r="I261" s="28"/>
      <c r="J261" s="41"/>
      <c r="K261" s="62">
        <f>J262+J263+J264+J265+J266+J267+J268+J269+J270+J271+J272+J273+J274+J275+J276+J277+J278+J279+J280+J281+J282+J283+J284+J285+J286</f>
        <v>1195420</v>
      </c>
      <c r="L261" s="28"/>
      <c r="M261" s="28"/>
      <c r="N261" s="28"/>
      <c r="O261" s="42"/>
      <c r="P261" s="59"/>
      <c r="Q261" s="59"/>
      <c r="R261" s="59"/>
      <c r="S261" s="59"/>
      <c r="T261" s="60" t="s">
        <v>261</v>
      </c>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c r="CU261" s="59"/>
      <c r="CV261" s="59"/>
      <c r="CW261" s="59"/>
      <c r="CX261" s="59"/>
      <c r="CY261" s="59"/>
      <c r="CZ261" s="59"/>
      <c r="DA261" s="59"/>
      <c r="DB261" s="59"/>
      <c r="DC261" s="59"/>
      <c r="DD261" s="59"/>
      <c r="DE261" s="59"/>
      <c r="DF261" s="59"/>
      <c r="DG261" s="59"/>
      <c r="DH261" s="59"/>
      <c r="DI261" s="59"/>
      <c r="DJ261" s="59"/>
      <c r="DK261" s="59"/>
      <c r="DL261" s="59"/>
      <c r="DM261" s="59"/>
      <c r="DN261" s="59"/>
      <c r="DO261" s="59"/>
      <c r="DP261" s="59"/>
      <c r="DQ261" s="59"/>
      <c r="DR261" s="59"/>
      <c r="DS261" s="59"/>
      <c r="DT261" s="59"/>
      <c r="DU261" s="59"/>
      <c r="DV261" s="59"/>
      <c r="DW261" s="59"/>
      <c r="DX261" s="59"/>
      <c r="DY261" s="59"/>
      <c r="DZ261" s="59"/>
      <c r="EA261" s="59"/>
      <c r="EB261" s="59"/>
      <c r="EC261" s="59"/>
      <c r="ED261" s="59"/>
      <c r="EE261" s="59"/>
      <c r="EF261" s="59"/>
      <c r="EG261" s="59"/>
      <c r="EH261" s="59"/>
      <c r="EI261" s="59"/>
      <c r="EJ261" s="59"/>
      <c r="EK261" s="59"/>
      <c r="EL261" s="59"/>
      <c r="EM261" s="59"/>
    </row>
    <row r="262" spans="1:144" ht="30" x14ac:dyDescent="0.4">
      <c r="A262" s="17"/>
      <c r="B262" s="17" t="s">
        <v>537</v>
      </c>
      <c r="C262" s="28" t="s">
        <v>345</v>
      </c>
      <c r="D262" s="49"/>
      <c r="E262" s="49">
        <v>5</v>
      </c>
      <c r="F262" s="49"/>
      <c r="G262" s="49">
        <v>5</v>
      </c>
      <c r="H262" s="94">
        <f>SUM(Tabla1[[#This Row],[PRIMER TRIMESTRE]:[CUARTO TRIMESTRE]])</f>
        <v>10</v>
      </c>
      <c r="I262" s="19">
        <v>300</v>
      </c>
      <c r="J262" s="19">
        <f t="shared" ref="J262:J285" si="14">+H262*I262</f>
        <v>3000</v>
      </c>
      <c r="K262" s="21"/>
      <c r="L262" s="17" t="s">
        <v>18</v>
      </c>
      <c r="M262" s="28" t="s">
        <v>346</v>
      </c>
      <c r="N262" s="28"/>
      <c r="O262" s="42"/>
      <c r="T262" s="57" t="s">
        <v>262</v>
      </c>
    </row>
    <row r="263" spans="1:144" s="28" customFormat="1" ht="30" x14ac:dyDescent="0.4">
      <c r="A263" s="17"/>
      <c r="B263" s="17" t="s">
        <v>538</v>
      </c>
      <c r="C263" s="28" t="s">
        <v>345</v>
      </c>
      <c r="D263" s="49"/>
      <c r="E263" s="49"/>
      <c r="F263" s="49">
        <v>2</v>
      </c>
      <c r="G263" s="49"/>
      <c r="H263" s="94">
        <f>SUM(Tabla1[[#This Row],[PRIMER TRIMESTRE]:[CUARTO TRIMESTRE]])</f>
        <v>2</v>
      </c>
      <c r="I263" s="19">
        <v>1200</v>
      </c>
      <c r="J263" s="19">
        <f t="shared" si="14"/>
        <v>2400</v>
      </c>
      <c r="K263" s="21"/>
      <c r="L263" s="17" t="s">
        <v>18</v>
      </c>
      <c r="M263" s="28" t="s">
        <v>346</v>
      </c>
      <c r="O263" s="42"/>
      <c r="P263" s="59"/>
      <c r="Q263" s="59"/>
      <c r="R263" s="59"/>
      <c r="S263" s="59"/>
      <c r="T263" s="60" t="s">
        <v>263</v>
      </c>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c r="CU263" s="59"/>
      <c r="CV263" s="59"/>
      <c r="CW263" s="59"/>
      <c r="CX263" s="59"/>
      <c r="CY263" s="59"/>
      <c r="CZ263" s="59"/>
      <c r="DA263" s="59"/>
      <c r="DB263" s="59"/>
      <c r="DC263" s="59"/>
      <c r="DD263" s="59"/>
      <c r="DE263" s="59"/>
      <c r="DF263" s="59"/>
      <c r="DG263" s="59"/>
      <c r="DH263" s="59"/>
      <c r="DI263" s="59"/>
      <c r="DJ263" s="59"/>
      <c r="DK263" s="59"/>
      <c r="DL263" s="59"/>
      <c r="DM263" s="59"/>
      <c r="DN263" s="59"/>
      <c r="DO263" s="59"/>
      <c r="DP263" s="59"/>
      <c r="DQ263" s="59"/>
      <c r="DR263" s="59"/>
      <c r="DS263" s="59"/>
      <c r="DT263" s="59"/>
      <c r="DU263" s="59"/>
      <c r="DV263" s="59"/>
      <c r="DW263" s="59"/>
      <c r="DX263" s="59"/>
      <c r="DY263" s="59"/>
      <c r="DZ263" s="59"/>
      <c r="EA263" s="59"/>
      <c r="EB263" s="59"/>
      <c r="EC263" s="59"/>
      <c r="ED263" s="59"/>
      <c r="EE263" s="59"/>
      <c r="EF263" s="59"/>
      <c r="EG263" s="59"/>
      <c r="EH263" s="59"/>
      <c r="EI263" s="59"/>
      <c r="EJ263" s="59"/>
      <c r="EK263" s="59"/>
      <c r="EL263" s="59"/>
      <c r="EM263" s="59"/>
      <c r="EN263" s="59"/>
    </row>
    <row r="264" spans="1:144" s="28" customFormat="1" ht="30" x14ac:dyDescent="0.4">
      <c r="A264" s="17"/>
      <c r="B264" s="17" t="s">
        <v>539</v>
      </c>
      <c r="C264" s="28" t="s">
        <v>345</v>
      </c>
      <c r="D264" s="49"/>
      <c r="E264" s="49">
        <v>1</v>
      </c>
      <c r="F264" s="49">
        <v>1</v>
      </c>
      <c r="G264" s="49"/>
      <c r="H264" s="94">
        <f>SUM(Tabla1[[#This Row],[PRIMER TRIMESTRE]:[CUARTO TRIMESTRE]])</f>
        <v>2</v>
      </c>
      <c r="I264" s="19">
        <v>250</v>
      </c>
      <c r="J264" s="19">
        <f t="shared" si="14"/>
        <v>500</v>
      </c>
      <c r="K264" s="21"/>
      <c r="L264" s="17" t="s">
        <v>18</v>
      </c>
      <c r="M264" s="28" t="s">
        <v>346</v>
      </c>
      <c r="O264" s="42"/>
      <c r="P264" s="59"/>
      <c r="Q264" s="59"/>
      <c r="R264" s="59"/>
      <c r="S264" s="59"/>
      <c r="T264" s="60" t="s">
        <v>264</v>
      </c>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c r="CU264" s="59"/>
      <c r="CV264" s="59"/>
      <c r="CW264" s="59"/>
      <c r="CX264" s="59"/>
      <c r="CY264" s="59"/>
      <c r="CZ264" s="59"/>
      <c r="DA264" s="59"/>
      <c r="DB264" s="59"/>
      <c r="DC264" s="59"/>
      <c r="DD264" s="59"/>
      <c r="DE264" s="59"/>
      <c r="DF264" s="59"/>
      <c r="DG264" s="59"/>
      <c r="DH264" s="59"/>
      <c r="DI264" s="59"/>
      <c r="DJ264" s="59"/>
      <c r="DK264" s="59"/>
      <c r="DL264" s="59"/>
      <c r="DM264" s="59"/>
      <c r="DN264" s="59"/>
      <c r="DO264" s="59"/>
      <c r="DP264" s="59"/>
      <c r="DQ264" s="59"/>
      <c r="DR264" s="59"/>
      <c r="DS264" s="59"/>
      <c r="DT264" s="59"/>
      <c r="DU264" s="59"/>
      <c r="DV264" s="59"/>
      <c r="DW264" s="59"/>
      <c r="DX264" s="59"/>
      <c r="DY264" s="59"/>
      <c r="DZ264" s="59"/>
      <c r="EA264" s="59"/>
      <c r="EB264" s="59"/>
      <c r="EC264" s="59"/>
      <c r="ED264" s="59"/>
      <c r="EE264" s="59"/>
      <c r="EF264" s="59"/>
      <c r="EG264" s="59"/>
      <c r="EH264" s="59"/>
      <c r="EI264" s="59"/>
      <c r="EJ264" s="59"/>
      <c r="EK264" s="59"/>
      <c r="EL264" s="59"/>
      <c r="EM264" s="59"/>
      <c r="EN264" s="59"/>
    </row>
    <row r="265" spans="1:144" s="96" customFormat="1" ht="30" x14ac:dyDescent="0.4">
      <c r="A265" s="17"/>
      <c r="B265" s="17" t="s">
        <v>540</v>
      </c>
      <c r="C265" s="28" t="s">
        <v>345</v>
      </c>
      <c r="D265" s="49"/>
      <c r="E265" s="49">
        <v>2</v>
      </c>
      <c r="F265" s="49">
        <v>2</v>
      </c>
      <c r="G265" s="49"/>
      <c r="H265" s="94">
        <f>SUM(Tabla1[[#This Row],[PRIMER TRIMESTRE]:[CUARTO TRIMESTRE]])</f>
        <v>4</v>
      </c>
      <c r="I265" s="19">
        <v>250</v>
      </c>
      <c r="J265" s="19">
        <f t="shared" si="14"/>
        <v>1000</v>
      </c>
      <c r="K265" s="21"/>
      <c r="L265" s="17" t="s">
        <v>18</v>
      </c>
      <c r="M265" s="28" t="s">
        <v>346</v>
      </c>
      <c r="N265" s="28"/>
      <c r="O265" s="42"/>
      <c r="P265" s="59"/>
      <c r="Q265" s="59"/>
      <c r="R265" s="59"/>
      <c r="S265" s="59"/>
      <c r="T265" s="60"/>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c r="CU265" s="59"/>
      <c r="CV265" s="59"/>
      <c r="CW265" s="59"/>
      <c r="CX265" s="59"/>
      <c r="CY265" s="59"/>
      <c r="CZ265" s="59"/>
      <c r="DA265" s="59"/>
      <c r="DB265" s="59"/>
      <c r="DC265" s="59"/>
      <c r="DD265" s="59"/>
      <c r="DE265" s="59"/>
      <c r="DF265" s="59"/>
      <c r="DG265" s="59"/>
      <c r="DH265" s="59"/>
      <c r="DI265" s="59"/>
      <c r="DJ265" s="59"/>
      <c r="DK265" s="59"/>
      <c r="DL265" s="59"/>
      <c r="DM265" s="59"/>
      <c r="DN265" s="59"/>
      <c r="DO265" s="59"/>
      <c r="DP265" s="59"/>
      <c r="DQ265" s="59"/>
      <c r="DR265" s="59"/>
      <c r="DS265" s="59"/>
      <c r="DT265" s="59"/>
      <c r="DU265" s="59"/>
      <c r="DV265" s="59"/>
      <c r="DW265" s="59"/>
      <c r="DX265" s="59"/>
      <c r="DY265" s="59"/>
      <c r="DZ265" s="59"/>
      <c r="EA265" s="59"/>
      <c r="EB265" s="59"/>
      <c r="EC265" s="59"/>
      <c r="ED265" s="59"/>
      <c r="EE265" s="59"/>
      <c r="EF265" s="59"/>
      <c r="EG265" s="59"/>
      <c r="EH265" s="59"/>
      <c r="EI265" s="59"/>
      <c r="EJ265" s="59"/>
      <c r="EK265" s="59"/>
      <c r="EL265" s="59"/>
      <c r="EM265" s="59"/>
      <c r="EN265" s="59"/>
    </row>
    <row r="266" spans="1:144" s="27" customFormat="1" ht="30" x14ac:dyDescent="0.4">
      <c r="A266" s="17"/>
      <c r="B266" s="17" t="s">
        <v>541</v>
      </c>
      <c r="C266" s="28" t="s">
        <v>345</v>
      </c>
      <c r="D266" s="49"/>
      <c r="E266" s="49">
        <v>1</v>
      </c>
      <c r="F266" s="49">
        <v>1</v>
      </c>
      <c r="G266" s="49"/>
      <c r="H266" s="94">
        <f>SUM(Tabla1[[#This Row],[PRIMER TRIMESTRE]:[CUARTO TRIMESTRE]])</f>
        <v>2</v>
      </c>
      <c r="I266" s="19">
        <v>100</v>
      </c>
      <c r="J266" s="19">
        <f t="shared" si="14"/>
        <v>200</v>
      </c>
      <c r="K266" s="21"/>
      <c r="L266" s="17" t="s">
        <v>18</v>
      </c>
      <c r="M266" s="28" t="s">
        <v>346</v>
      </c>
      <c r="N266" s="28"/>
      <c r="O266" s="42"/>
      <c r="P266" s="56"/>
      <c r="Q266" s="56"/>
      <c r="R266" s="56"/>
      <c r="S266" s="56"/>
      <c r="T266" s="57" t="s">
        <v>265</v>
      </c>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row>
    <row r="267" spans="1:144" ht="30" x14ac:dyDescent="0.4">
      <c r="A267" s="17"/>
      <c r="B267" s="17" t="s">
        <v>543</v>
      </c>
      <c r="C267" s="28" t="s">
        <v>542</v>
      </c>
      <c r="D267" s="49"/>
      <c r="E267" s="49">
        <v>3</v>
      </c>
      <c r="F267" s="49">
        <v>3</v>
      </c>
      <c r="G267" s="49"/>
      <c r="H267" s="94">
        <f>SUM(Tabla1[[#This Row],[PRIMER TRIMESTRE]:[CUARTO TRIMESTRE]])</f>
        <v>6</v>
      </c>
      <c r="I267" s="19">
        <v>4500</v>
      </c>
      <c r="J267" s="19">
        <f t="shared" si="14"/>
        <v>27000</v>
      </c>
      <c r="K267" s="21"/>
      <c r="L267" s="17" t="s">
        <v>18</v>
      </c>
      <c r="M267" s="28" t="s">
        <v>346</v>
      </c>
      <c r="N267" s="28"/>
      <c r="O267" s="42"/>
      <c r="T267" s="61" t="s">
        <v>14</v>
      </c>
    </row>
    <row r="268" spans="1:144" ht="30" x14ac:dyDescent="0.4">
      <c r="A268" s="17"/>
      <c r="B268" s="17" t="s">
        <v>425</v>
      </c>
      <c r="C268" s="28" t="s">
        <v>345</v>
      </c>
      <c r="D268" s="49"/>
      <c r="E268" s="49">
        <v>2</v>
      </c>
      <c r="F268" s="49"/>
      <c r="G268" s="49"/>
      <c r="H268" s="94">
        <f>SUM(Tabla1[[#This Row],[PRIMER TRIMESTRE]:[CUARTO TRIMESTRE]])</f>
        <v>2</v>
      </c>
      <c r="I268" s="19">
        <v>1200</v>
      </c>
      <c r="J268" s="19">
        <f t="shared" si="14"/>
        <v>2400</v>
      </c>
      <c r="K268" s="21"/>
      <c r="L268" s="17" t="s">
        <v>18</v>
      </c>
      <c r="M268" s="28" t="s">
        <v>346</v>
      </c>
      <c r="N268" s="28"/>
      <c r="O268" s="42"/>
      <c r="T268" s="57" t="s">
        <v>266</v>
      </c>
    </row>
    <row r="269" spans="1:144" ht="30" x14ac:dyDescent="0.4">
      <c r="A269" s="17"/>
      <c r="B269" s="17" t="s">
        <v>482</v>
      </c>
      <c r="C269" s="28" t="s">
        <v>345</v>
      </c>
      <c r="D269" s="49"/>
      <c r="E269" s="49"/>
      <c r="F269" s="49">
        <v>2</v>
      </c>
      <c r="G269" s="49"/>
      <c r="H269" s="94">
        <f>SUM(Tabla1[[#This Row],[PRIMER TRIMESTRE]:[CUARTO TRIMESTRE]])</f>
        <v>2</v>
      </c>
      <c r="I269" s="19">
        <v>15000</v>
      </c>
      <c r="J269" s="19">
        <f t="shared" si="14"/>
        <v>30000</v>
      </c>
      <c r="K269" s="21"/>
      <c r="L269" s="17" t="s">
        <v>18</v>
      </c>
      <c r="M269" s="28" t="s">
        <v>346</v>
      </c>
      <c r="N269" s="28"/>
      <c r="O269" s="42"/>
      <c r="T269" s="57" t="s">
        <v>267</v>
      </c>
    </row>
    <row r="270" spans="1:144" ht="30" x14ac:dyDescent="0.4">
      <c r="A270" s="17"/>
      <c r="B270" s="17" t="s">
        <v>426</v>
      </c>
      <c r="C270" s="28" t="s">
        <v>345</v>
      </c>
      <c r="D270" s="49"/>
      <c r="E270" s="49">
        <v>15</v>
      </c>
      <c r="F270" s="49">
        <v>15</v>
      </c>
      <c r="G270" s="49"/>
      <c r="H270" s="94">
        <f>SUM(Tabla1[[#This Row],[PRIMER TRIMESTRE]:[CUARTO TRIMESTRE]])</f>
        <v>30</v>
      </c>
      <c r="I270" s="19">
        <v>60</v>
      </c>
      <c r="J270" s="19">
        <f t="shared" si="14"/>
        <v>1800</v>
      </c>
      <c r="K270" s="21"/>
      <c r="L270" s="17" t="s">
        <v>18</v>
      </c>
      <c r="M270" s="28" t="s">
        <v>346</v>
      </c>
      <c r="N270" s="28"/>
      <c r="O270" s="42"/>
      <c r="T270" s="57" t="s">
        <v>268</v>
      </c>
    </row>
    <row r="271" spans="1:144" ht="30" x14ac:dyDescent="0.4">
      <c r="A271" s="17"/>
      <c r="B271" s="17" t="s">
        <v>487</v>
      </c>
      <c r="C271" s="28" t="s">
        <v>345</v>
      </c>
      <c r="D271" s="49"/>
      <c r="E271" s="49">
        <v>10</v>
      </c>
      <c r="F271" s="49"/>
      <c r="G271" s="49"/>
      <c r="H271" s="94">
        <f>SUM(Tabla1[[#This Row],[PRIMER TRIMESTRE]:[CUARTO TRIMESTRE]])</f>
        <v>10</v>
      </c>
      <c r="I271" s="19">
        <v>15</v>
      </c>
      <c r="J271" s="19">
        <f t="shared" si="14"/>
        <v>150</v>
      </c>
      <c r="K271" s="21"/>
      <c r="L271" s="17" t="s">
        <v>18</v>
      </c>
      <c r="M271" s="28" t="s">
        <v>346</v>
      </c>
      <c r="N271" s="28"/>
      <c r="O271" s="42"/>
      <c r="T271" s="57" t="s">
        <v>269</v>
      </c>
    </row>
    <row r="272" spans="1:144" ht="30" x14ac:dyDescent="0.4">
      <c r="A272" s="17"/>
      <c r="B272" s="17" t="s">
        <v>488</v>
      </c>
      <c r="C272" s="28" t="s">
        <v>345</v>
      </c>
      <c r="D272" s="49"/>
      <c r="E272" s="49">
        <v>3</v>
      </c>
      <c r="F272" s="49">
        <v>3</v>
      </c>
      <c r="G272" s="49"/>
      <c r="H272" s="94">
        <f>SUM(Tabla1[[#This Row],[PRIMER TRIMESTRE]:[CUARTO TRIMESTRE]])</f>
        <v>6</v>
      </c>
      <c r="I272" s="19">
        <v>25</v>
      </c>
      <c r="J272" s="19">
        <f t="shared" si="14"/>
        <v>150</v>
      </c>
      <c r="K272" s="21"/>
      <c r="L272" s="17" t="s">
        <v>18</v>
      </c>
      <c r="M272" s="28" t="s">
        <v>346</v>
      </c>
      <c r="N272" s="28"/>
      <c r="O272" s="42"/>
      <c r="T272" s="57" t="s">
        <v>270</v>
      </c>
    </row>
    <row r="273" spans="1:143" ht="30" x14ac:dyDescent="0.4">
      <c r="A273" s="17"/>
      <c r="B273" s="17" t="s">
        <v>491</v>
      </c>
      <c r="C273" s="28" t="s">
        <v>526</v>
      </c>
      <c r="D273" s="49"/>
      <c r="E273" s="49">
        <v>2</v>
      </c>
      <c r="F273" s="49">
        <v>2</v>
      </c>
      <c r="G273" s="49"/>
      <c r="H273" s="94">
        <f>SUM(Tabla1[[#This Row],[PRIMER TRIMESTRE]:[CUARTO TRIMESTRE]])</f>
        <v>4</v>
      </c>
      <c r="I273" s="19">
        <v>20</v>
      </c>
      <c r="J273" s="19">
        <f t="shared" si="14"/>
        <v>80</v>
      </c>
      <c r="K273" s="21"/>
      <c r="L273" s="17" t="s">
        <v>18</v>
      </c>
      <c r="M273" s="28" t="s">
        <v>346</v>
      </c>
      <c r="N273" s="28"/>
      <c r="O273" s="42"/>
      <c r="T273" s="57" t="s">
        <v>271</v>
      </c>
    </row>
    <row r="274" spans="1:143" ht="30" x14ac:dyDescent="0.4">
      <c r="A274" s="17"/>
      <c r="B274" s="17" t="s">
        <v>486</v>
      </c>
      <c r="C274" s="28" t="s">
        <v>526</v>
      </c>
      <c r="D274" s="49"/>
      <c r="E274" s="49">
        <v>2</v>
      </c>
      <c r="F274" s="49">
        <v>2</v>
      </c>
      <c r="G274" s="49"/>
      <c r="H274" s="94">
        <f>SUM(Tabla1[[#This Row],[PRIMER TRIMESTRE]:[CUARTO TRIMESTRE]])</f>
        <v>4</v>
      </c>
      <c r="I274" s="19">
        <v>10</v>
      </c>
      <c r="J274" s="19">
        <f t="shared" si="14"/>
        <v>40</v>
      </c>
      <c r="K274" s="21"/>
      <c r="L274" s="17" t="s">
        <v>18</v>
      </c>
      <c r="M274" s="28" t="s">
        <v>346</v>
      </c>
      <c r="N274" s="28"/>
      <c r="O274" s="42"/>
      <c r="T274" s="57" t="s">
        <v>272</v>
      </c>
    </row>
    <row r="275" spans="1:143" s="27" customFormat="1" ht="30" x14ac:dyDescent="0.4">
      <c r="A275" s="17"/>
      <c r="B275" s="17" t="s">
        <v>479</v>
      </c>
      <c r="C275" s="28" t="s">
        <v>345</v>
      </c>
      <c r="D275" s="49"/>
      <c r="E275" s="49">
        <v>6</v>
      </c>
      <c r="F275" s="49"/>
      <c r="G275" s="49">
        <v>6</v>
      </c>
      <c r="H275" s="94">
        <f>SUM(Tabla1[[#This Row],[PRIMER TRIMESTRE]:[CUARTO TRIMESTRE]])</f>
        <v>12</v>
      </c>
      <c r="I275" s="19">
        <v>300</v>
      </c>
      <c r="J275" s="19">
        <f t="shared" si="14"/>
        <v>3600</v>
      </c>
      <c r="K275" s="21"/>
      <c r="L275" s="17" t="s">
        <v>18</v>
      </c>
      <c r="M275" s="79" t="s">
        <v>346</v>
      </c>
      <c r="N275" s="28"/>
      <c r="O275" s="42"/>
      <c r="P275" s="56"/>
      <c r="Q275" s="56"/>
      <c r="R275" s="56"/>
      <c r="S275" s="56"/>
      <c r="T275" s="57" t="s">
        <v>273</v>
      </c>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c r="EA275" s="56"/>
      <c r="EB275" s="56"/>
      <c r="EC275" s="56"/>
      <c r="ED275" s="56"/>
      <c r="EE275" s="56"/>
      <c r="EF275" s="56"/>
      <c r="EG275" s="56"/>
      <c r="EH275" s="56"/>
      <c r="EI275" s="56"/>
      <c r="EJ275" s="56"/>
      <c r="EK275" s="56"/>
      <c r="EL275" s="56"/>
      <c r="EM275" s="56"/>
    </row>
    <row r="276" spans="1:143" s="27" customFormat="1" ht="30" x14ac:dyDescent="0.4">
      <c r="A276" s="17"/>
      <c r="B276" s="17" t="s">
        <v>483</v>
      </c>
      <c r="C276" s="28" t="s">
        <v>345</v>
      </c>
      <c r="D276" s="49"/>
      <c r="E276" s="49"/>
      <c r="F276" s="49">
        <v>3</v>
      </c>
      <c r="G276" s="49"/>
      <c r="H276" s="94">
        <f>SUM(Tabla1[[#This Row],[PRIMER TRIMESTRE]:[CUARTO TRIMESTRE]])</f>
        <v>3</v>
      </c>
      <c r="I276" s="19">
        <v>500</v>
      </c>
      <c r="J276" s="19">
        <f t="shared" si="14"/>
        <v>1500</v>
      </c>
      <c r="K276" s="21"/>
      <c r="L276" s="17" t="s">
        <v>18</v>
      </c>
      <c r="M276" s="79" t="s">
        <v>346</v>
      </c>
      <c r="N276" s="28"/>
      <c r="O276" s="42"/>
      <c r="P276" s="56"/>
      <c r="Q276" s="56"/>
      <c r="R276" s="56"/>
      <c r="S276" s="56"/>
      <c r="T276" s="57" t="s">
        <v>275</v>
      </c>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c r="EA276" s="56"/>
      <c r="EB276" s="56"/>
      <c r="EC276" s="56"/>
      <c r="ED276" s="56"/>
      <c r="EE276" s="56"/>
      <c r="EF276" s="56"/>
      <c r="EG276" s="56"/>
      <c r="EH276" s="56"/>
      <c r="EI276" s="56"/>
      <c r="EJ276" s="56"/>
      <c r="EK276" s="56"/>
      <c r="EL276" s="56"/>
      <c r="EM276" s="56"/>
    </row>
    <row r="277" spans="1:143" ht="30" x14ac:dyDescent="0.4">
      <c r="A277" s="17"/>
      <c r="B277" s="17" t="s">
        <v>484</v>
      </c>
      <c r="C277" s="28" t="s">
        <v>345</v>
      </c>
      <c r="D277" s="49"/>
      <c r="E277" s="49">
        <v>1</v>
      </c>
      <c r="F277" s="49"/>
      <c r="G277" s="49"/>
      <c r="H277" s="94">
        <f>SUM(Tabla1[[#This Row],[PRIMER TRIMESTRE]:[CUARTO TRIMESTRE]])</f>
        <v>1</v>
      </c>
      <c r="I277" s="19">
        <v>3000</v>
      </c>
      <c r="J277" s="19">
        <f t="shared" si="14"/>
        <v>3000</v>
      </c>
      <c r="K277" s="21"/>
      <c r="L277" s="17" t="s">
        <v>18</v>
      </c>
      <c r="M277" s="79" t="s">
        <v>346</v>
      </c>
      <c r="N277" s="28"/>
      <c r="O277" s="42"/>
      <c r="T277" s="57" t="s">
        <v>276</v>
      </c>
    </row>
    <row r="278" spans="1:143" ht="30" x14ac:dyDescent="0.4">
      <c r="A278" s="17"/>
      <c r="B278" s="17" t="s">
        <v>485</v>
      </c>
      <c r="C278" s="28" t="s">
        <v>345</v>
      </c>
      <c r="D278" s="49"/>
      <c r="E278" s="49"/>
      <c r="F278" s="49">
        <v>6</v>
      </c>
      <c r="G278" s="49"/>
      <c r="H278" s="94">
        <f>SUM(Tabla1[[#This Row],[PRIMER TRIMESTRE]:[CUARTO TRIMESTRE]])</f>
        <v>6</v>
      </c>
      <c r="I278" s="19">
        <v>1500</v>
      </c>
      <c r="J278" s="19">
        <f t="shared" si="14"/>
        <v>9000</v>
      </c>
      <c r="K278" s="21"/>
      <c r="L278" s="17" t="s">
        <v>18</v>
      </c>
      <c r="M278" s="79" t="s">
        <v>346</v>
      </c>
      <c r="N278" s="28"/>
      <c r="O278" s="42"/>
      <c r="T278" s="57" t="s">
        <v>277</v>
      </c>
    </row>
    <row r="279" spans="1:143" ht="30" x14ac:dyDescent="0.4">
      <c r="A279" s="17"/>
      <c r="B279" s="17" t="s">
        <v>469</v>
      </c>
      <c r="C279" s="28" t="s">
        <v>345</v>
      </c>
      <c r="D279" s="49"/>
      <c r="E279" s="49">
        <v>1</v>
      </c>
      <c r="F279" s="49"/>
      <c r="G279" s="49">
        <v>1</v>
      </c>
      <c r="H279" s="94">
        <f>SUM(Tabla1[[#This Row],[PRIMER TRIMESTRE]:[CUARTO TRIMESTRE]])</f>
        <v>2</v>
      </c>
      <c r="I279" s="19">
        <v>15000</v>
      </c>
      <c r="J279" s="19">
        <f t="shared" si="14"/>
        <v>30000</v>
      </c>
      <c r="K279" s="21"/>
      <c r="L279" s="17" t="s">
        <v>18</v>
      </c>
      <c r="M279" s="28" t="s">
        <v>346</v>
      </c>
      <c r="N279" s="28"/>
      <c r="O279" s="42"/>
      <c r="T279" s="57" t="s">
        <v>278</v>
      </c>
    </row>
    <row r="280" spans="1:143" ht="30" x14ac:dyDescent="0.4">
      <c r="A280" s="17"/>
      <c r="B280" s="17" t="s">
        <v>427</v>
      </c>
      <c r="C280" s="28" t="s">
        <v>456</v>
      </c>
      <c r="D280" s="49"/>
      <c r="E280" s="49">
        <v>1</v>
      </c>
      <c r="F280" s="49"/>
      <c r="G280" s="49">
        <v>1</v>
      </c>
      <c r="H280" s="94">
        <f>SUM(Tabla1[[#This Row],[PRIMER TRIMESTRE]:[CUARTO TRIMESTRE]])</f>
        <v>2</v>
      </c>
      <c r="I280" s="19">
        <v>3000</v>
      </c>
      <c r="J280" s="19">
        <f t="shared" si="14"/>
        <v>6000</v>
      </c>
      <c r="K280" s="21"/>
      <c r="L280" s="17" t="s">
        <v>18</v>
      </c>
      <c r="M280" s="28" t="s">
        <v>346</v>
      </c>
      <c r="N280" s="28"/>
      <c r="O280" s="42"/>
      <c r="T280" s="57" t="s">
        <v>279</v>
      </c>
    </row>
    <row r="281" spans="1:143" ht="30" x14ac:dyDescent="0.4">
      <c r="A281" s="4"/>
      <c r="B281" s="17" t="s">
        <v>436</v>
      </c>
      <c r="C281" s="28" t="s">
        <v>345</v>
      </c>
      <c r="D281" s="49"/>
      <c r="E281" s="49">
        <v>1</v>
      </c>
      <c r="F281" s="49"/>
      <c r="G281" s="49">
        <v>1</v>
      </c>
      <c r="H281" s="94">
        <f>SUM(Tabla1[[#This Row],[PRIMER TRIMESTRE]:[CUARTO TRIMESTRE]])</f>
        <v>2</v>
      </c>
      <c r="I281" s="19">
        <v>700</v>
      </c>
      <c r="J281" s="19">
        <f t="shared" si="14"/>
        <v>1400</v>
      </c>
      <c r="K281" s="39"/>
      <c r="L281" s="17" t="s">
        <v>18</v>
      </c>
      <c r="M281" s="28" t="s">
        <v>346</v>
      </c>
      <c r="N281" s="8"/>
      <c r="O281" s="40"/>
      <c r="T281" s="57" t="s">
        <v>280</v>
      </c>
    </row>
    <row r="282" spans="1:143" ht="30" x14ac:dyDescent="0.4">
      <c r="A282" s="17"/>
      <c r="B282" s="17" t="s">
        <v>513</v>
      </c>
      <c r="C282" s="28" t="s">
        <v>345</v>
      </c>
      <c r="D282" s="49"/>
      <c r="E282" s="49"/>
      <c r="F282" s="49">
        <v>2</v>
      </c>
      <c r="G282" s="49">
        <v>2</v>
      </c>
      <c r="H282" s="94">
        <f>SUM(Tabla1[[#This Row],[PRIMER TRIMESTRE]:[CUARTO TRIMESTRE]])</f>
        <v>4</v>
      </c>
      <c r="I282" s="19">
        <v>40000</v>
      </c>
      <c r="J282" s="19">
        <f t="shared" si="14"/>
        <v>160000</v>
      </c>
      <c r="K282" s="21"/>
      <c r="L282" s="17" t="s">
        <v>18</v>
      </c>
      <c r="M282" s="28" t="s">
        <v>346</v>
      </c>
      <c r="N282" s="28"/>
      <c r="O282" s="42"/>
      <c r="T282" s="57" t="s">
        <v>281</v>
      </c>
    </row>
    <row r="283" spans="1:143" ht="30" x14ac:dyDescent="0.4">
      <c r="A283" s="17"/>
      <c r="B283" s="17" t="s">
        <v>514</v>
      </c>
      <c r="C283" s="28" t="s">
        <v>345</v>
      </c>
      <c r="D283" s="49"/>
      <c r="E283" s="49">
        <v>5</v>
      </c>
      <c r="F283" s="49">
        <v>5</v>
      </c>
      <c r="G283" s="49"/>
      <c r="H283" s="94">
        <f>SUM(Tabla1[[#This Row],[PRIMER TRIMESTRE]:[CUARTO TRIMESTRE]])</f>
        <v>10</v>
      </c>
      <c r="I283" s="19">
        <v>400</v>
      </c>
      <c r="J283" s="19">
        <f t="shared" si="14"/>
        <v>4000</v>
      </c>
      <c r="K283" s="21"/>
      <c r="L283" s="17" t="s">
        <v>18</v>
      </c>
      <c r="M283" s="28" t="s">
        <v>346</v>
      </c>
      <c r="N283" s="28"/>
      <c r="O283" s="42"/>
      <c r="T283" s="57" t="s">
        <v>282</v>
      </c>
    </row>
    <row r="284" spans="1:143" ht="30" x14ac:dyDescent="0.4">
      <c r="A284" s="17"/>
      <c r="B284" s="17" t="s">
        <v>481</v>
      </c>
      <c r="C284" s="28" t="s">
        <v>345</v>
      </c>
      <c r="D284" s="49"/>
      <c r="E284" s="49">
        <v>3</v>
      </c>
      <c r="F284" s="49"/>
      <c r="G284" s="49">
        <v>3</v>
      </c>
      <c r="H284" s="94">
        <f>SUM(Tabla1[[#This Row],[PRIMER TRIMESTRE]:[CUARTO TRIMESTRE]])</f>
        <v>6</v>
      </c>
      <c r="I284" s="19">
        <v>3000</v>
      </c>
      <c r="J284" s="19">
        <f t="shared" si="14"/>
        <v>18000</v>
      </c>
      <c r="K284" s="21"/>
      <c r="L284" s="17" t="s">
        <v>18</v>
      </c>
      <c r="M284" s="79" t="s">
        <v>346</v>
      </c>
      <c r="N284" s="28"/>
      <c r="O284" s="42"/>
      <c r="T284" s="57" t="s">
        <v>283</v>
      </c>
    </row>
    <row r="285" spans="1:143" ht="30" x14ac:dyDescent="0.4">
      <c r="A285" s="17"/>
      <c r="B285" s="31" t="s">
        <v>471</v>
      </c>
      <c r="C285" s="28" t="s">
        <v>456</v>
      </c>
      <c r="D285" s="49"/>
      <c r="E285" s="49">
        <v>8</v>
      </c>
      <c r="F285" s="49"/>
      <c r="G285" s="49">
        <v>8</v>
      </c>
      <c r="H285" s="94">
        <f>SUM(Tabla1[[#This Row],[PRIMER TRIMESTRE]:[CUARTO TRIMESTRE]])</f>
        <v>16</v>
      </c>
      <c r="I285" s="19">
        <v>55000</v>
      </c>
      <c r="J285" s="19">
        <f t="shared" si="14"/>
        <v>880000</v>
      </c>
      <c r="K285" s="21"/>
      <c r="L285" s="17" t="s">
        <v>18</v>
      </c>
      <c r="M285" s="28" t="s">
        <v>346</v>
      </c>
      <c r="N285" s="28"/>
      <c r="O285" s="42"/>
      <c r="T285" s="57" t="s">
        <v>284</v>
      </c>
    </row>
    <row r="286" spans="1:143" ht="30" x14ac:dyDescent="0.4">
      <c r="A286" s="17"/>
      <c r="B286" s="31" t="s">
        <v>609</v>
      </c>
      <c r="C286" s="97" t="s">
        <v>345</v>
      </c>
      <c r="D286" s="49">
        <v>6</v>
      </c>
      <c r="E286" s="49"/>
      <c r="F286" s="49"/>
      <c r="G286" s="49"/>
      <c r="H286" s="94">
        <f>SUM(Tabla1[[#This Row],[PRIMER TRIMESTRE]:[CUARTO TRIMESTRE]])</f>
        <v>6</v>
      </c>
      <c r="I286" s="19">
        <v>1700</v>
      </c>
      <c r="J286" s="19">
        <f>+H286*I286</f>
        <v>10200</v>
      </c>
      <c r="K286" s="21"/>
      <c r="L286" s="17" t="s">
        <v>18</v>
      </c>
      <c r="M286" s="97" t="s">
        <v>346</v>
      </c>
      <c r="N286" s="97"/>
      <c r="O286" s="42"/>
      <c r="T286" s="57" t="s">
        <v>285</v>
      </c>
    </row>
    <row r="287" spans="1:143" ht="30" x14ac:dyDescent="0.4">
      <c r="A287" s="22"/>
      <c r="B287" s="22"/>
      <c r="C287" s="34"/>
      <c r="D287" s="52"/>
      <c r="E287" s="52"/>
      <c r="F287" s="52"/>
      <c r="G287" s="52"/>
      <c r="H287" s="69"/>
      <c r="I287" s="34"/>
      <c r="J287" s="53"/>
      <c r="K287" s="24"/>
      <c r="L287" s="34"/>
      <c r="M287" s="34"/>
      <c r="N287" s="64"/>
      <c r="O287" s="65"/>
      <c r="T287" s="57" t="s">
        <v>286</v>
      </c>
    </row>
    <row r="288" spans="1:143" ht="30" x14ac:dyDescent="0.4">
      <c r="A288" s="16" t="s">
        <v>251</v>
      </c>
      <c r="B288" s="17"/>
      <c r="C288" s="28"/>
      <c r="D288" s="49"/>
      <c r="E288" s="49"/>
      <c r="F288" s="49"/>
      <c r="G288" s="49"/>
      <c r="H288" s="94"/>
      <c r="I288" s="28"/>
      <c r="J288" s="41"/>
      <c r="K288" s="62">
        <f>+SUM(J289:J296)</f>
        <v>170000</v>
      </c>
      <c r="L288" s="28"/>
      <c r="M288" s="28"/>
      <c r="N288" s="36"/>
      <c r="O288" s="38"/>
      <c r="T288" s="57" t="s">
        <v>287</v>
      </c>
    </row>
    <row r="289" spans="1:144" ht="30" x14ac:dyDescent="0.4">
      <c r="A289" s="16"/>
      <c r="B289" s="17" t="s">
        <v>627</v>
      </c>
      <c r="C289" s="28" t="s">
        <v>456</v>
      </c>
      <c r="D289" s="49"/>
      <c r="E289" s="49">
        <v>1</v>
      </c>
      <c r="F289" s="49"/>
      <c r="G289" s="49">
        <v>1</v>
      </c>
      <c r="H289" s="94">
        <f>SUM(Tabla1[[#This Row],[PRIMER TRIMESTRE]:[CUARTO TRIMESTRE]])</f>
        <v>2</v>
      </c>
      <c r="I289" s="19">
        <v>10000</v>
      </c>
      <c r="J289" s="19">
        <f t="shared" ref="J289:J296" si="15">+H289*I289</f>
        <v>20000</v>
      </c>
      <c r="K289" s="21"/>
      <c r="L289" s="17" t="s">
        <v>18</v>
      </c>
      <c r="M289" s="28" t="s">
        <v>346</v>
      </c>
      <c r="N289" s="36"/>
      <c r="O289" s="38"/>
      <c r="T289" s="57" t="s">
        <v>288</v>
      </c>
    </row>
    <row r="290" spans="1:144" ht="30" x14ac:dyDescent="0.4">
      <c r="A290" s="16"/>
      <c r="B290" s="17" t="s">
        <v>511</v>
      </c>
      <c r="C290" s="28" t="s">
        <v>345</v>
      </c>
      <c r="D290" s="49"/>
      <c r="E290" s="49">
        <v>2</v>
      </c>
      <c r="F290" s="49"/>
      <c r="G290" s="49">
        <v>2</v>
      </c>
      <c r="H290" s="94">
        <f>SUM(Tabla1[[#This Row],[PRIMER TRIMESTRE]:[CUARTO TRIMESTRE]])</f>
        <v>4</v>
      </c>
      <c r="I290" s="19">
        <v>1700</v>
      </c>
      <c r="J290" s="19">
        <f t="shared" si="15"/>
        <v>6800</v>
      </c>
      <c r="K290" s="21"/>
      <c r="L290" s="17" t="s">
        <v>18</v>
      </c>
      <c r="M290" s="28" t="s">
        <v>346</v>
      </c>
      <c r="N290" s="28"/>
      <c r="O290" s="42"/>
      <c r="T290" s="57" t="s">
        <v>289</v>
      </c>
    </row>
    <row r="291" spans="1:144" ht="30" x14ac:dyDescent="0.4">
      <c r="A291" s="16"/>
      <c r="B291" s="17" t="s">
        <v>512</v>
      </c>
      <c r="C291" s="28" t="s">
        <v>345</v>
      </c>
      <c r="D291" s="49"/>
      <c r="E291" s="49">
        <v>2</v>
      </c>
      <c r="F291" s="49"/>
      <c r="G291" s="49">
        <v>2</v>
      </c>
      <c r="H291" s="94">
        <f>SUM(Tabla1[[#This Row],[PRIMER TRIMESTRE]:[CUARTO TRIMESTRE]])</f>
        <v>4</v>
      </c>
      <c r="I291" s="19">
        <v>500</v>
      </c>
      <c r="J291" s="19">
        <f t="shared" si="15"/>
        <v>2000</v>
      </c>
      <c r="K291" s="21"/>
      <c r="L291" s="17" t="s">
        <v>18</v>
      </c>
      <c r="M291" s="28" t="s">
        <v>346</v>
      </c>
      <c r="N291" s="28"/>
      <c r="O291" s="42"/>
      <c r="T291" s="57" t="s">
        <v>290</v>
      </c>
    </row>
    <row r="292" spans="1:144" s="97" customFormat="1" ht="30" x14ac:dyDescent="0.4">
      <c r="A292" s="17"/>
      <c r="B292" s="17" t="s">
        <v>428</v>
      </c>
      <c r="C292" s="28" t="s">
        <v>345</v>
      </c>
      <c r="D292" s="49"/>
      <c r="E292" s="49">
        <v>100</v>
      </c>
      <c r="F292" s="49"/>
      <c r="G292" s="49">
        <v>100</v>
      </c>
      <c r="H292" s="94">
        <f>SUM(Tabla1[[#This Row],[PRIMER TRIMESTRE]:[CUARTO TRIMESTRE]])</f>
        <v>200</v>
      </c>
      <c r="I292" s="19">
        <v>15</v>
      </c>
      <c r="J292" s="19">
        <f t="shared" si="15"/>
        <v>3000</v>
      </c>
      <c r="K292" s="21"/>
      <c r="L292" s="17" t="s">
        <v>18</v>
      </c>
      <c r="M292" s="28" t="s">
        <v>346</v>
      </c>
      <c r="N292" s="36"/>
      <c r="O292" s="38"/>
      <c r="P292" s="59"/>
      <c r="Q292" s="59"/>
      <c r="R292" s="59"/>
      <c r="S292" s="59"/>
      <c r="T292" s="60"/>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59"/>
      <c r="CZ292" s="59"/>
      <c r="DA292" s="59"/>
      <c r="DB292" s="59"/>
      <c r="DC292" s="59"/>
      <c r="DD292" s="59"/>
      <c r="DE292" s="59"/>
      <c r="DF292" s="59"/>
      <c r="DG292" s="59"/>
      <c r="DH292" s="59"/>
      <c r="DI292" s="59"/>
      <c r="DJ292" s="59"/>
      <c r="DK292" s="59"/>
      <c r="DL292" s="59"/>
      <c r="DM292" s="59"/>
      <c r="DN292" s="59"/>
      <c r="DO292" s="59"/>
      <c r="DP292" s="59"/>
      <c r="DQ292" s="59"/>
      <c r="DR292" s="59"/>
      <c r="DS292" s="59"/>
      <c r="DT292" s="59"/>
      <c r="DU292" s="59"/>
      <c r="DV292" s="59"/>
      <c r="DW292" s="59"/>
      <c r="DX292" s="59"/>
      <c r="DY292" s="59"/>
      <c r="DZ292" s="59"/>
      <c r="EA292" s="59"/>
      <c r="EB292" s="59"/>
      <c r="EC292" s="59"/>
      <c r="ED292" s="59"/>
      <c r="EE292" s="59"/>
      <c r="EF292" s="59"/>
      <c r="EG292" s="59"/>
      <c r="EH292" s="59"/>
      <c r="EI292" s="59"/>
      <c r="EJ292" s="59"/>
      <c r="EK292" s="59"/>
      <c r="EL292" s="59"/>
      <c r="EM292" s="59"/>
      <c r="EN292" s="59"/>
    </row>
    <row r="293" spans="1:144" ht="30" x14ac:dyDescent="0.4">
      <c r="A293" s="17"/>
      <c r="B293" s="17" t="s">
        <v>429</v>
      </c>
      <c r="C293" s="28" t="s">
        <v>345</v>
      </c>
      <c r="D293" s="49"/>
      <c r="E293" s="49">
        <v>2</v>
      </c>
      <c r="F293" s="49">
        <v>3</v>
      </c>
      <c r="G293" s="49">
        <v>3</v>
      </c>
      <c r="H293" s="94">
        <f>SUM(Tabla1[[#This Row],[PRIMER TRIMESTRE]:[CUARTO TRIMESTRE]])</f>
        <v>8</v>
      </c>
      <c r="I293" s="19">
        <v>2000</v>
      </c>
      <c r="J293" s="19">
        <f t="shared" si="15"/>
        <v>16000</v>
      </c>
      <c r="K293" s="21"/>
      <c r="L293" s="17" t="s">
        <v>18</v>
      </c>
      <c r="M293" s="28" t="s">
        <v>346</v>
      </c>
      <c r="N293" s="36"/>
      <c r="O293" s="38"/>
      <c r="T293" s="57" t="s">
        <v>291</v>
      </c>
    </row>
    <row r="294" spans="1:144" ht="30" x14ac:dyDescent="0.4">
      <c r="A294" s="17"/>
      <c r="B294" s="17" t="s">
        <v>430</v>
      </c>
      <c r="C294" s="28" t="s">
        <v>345</v>
      </c>
      <c r="D294" s="49"/>
      <c r="E294" s="49">
        <v>6</v>
      </c>
      <c r="F294" s="49"/>
      <c r="G294" s="49">
        <v>6</v>
      </c>
      <c r="H294" s="94">
        <f>SUM(Tabla1[[#This Row],[PRIMER TRIMESTRE]:[CUARTO TRIMESTRE]])</f>
        <v>12</v>
      </c>
      <c r="I294" s="19">
        <v>1200</v>
      </c>
      <c r="J294" s="19">
        <f t="shared" si="15"/>
        <v>14400</v>
      </c>
      <c r="K294" s="21"/>
      <c r="L294" s="17" t="s">
        <v>18</v>
      </c>
      <c r="M294" s="28" t="s">
        <v>346</v>
      </c>
      <c r="N294" s="36"/>
      <c r="O294" s="38"/>
      <c r="T294" s="57" t="s">
        <v>292</v>
      </c>
    </row>
    <row r="295" spans="1:144" ht="30" x14ac:dyDescent="0.4">
      <c r="A295" s="17"/>
      <c r="B295" s="17" t="s">
        <v>431</v>
      </c>
      <c r="C295" s="28" t="s">
        <v>345</v>
      </c>
      <c r="D295" s="49"/>
      <c r="E295" s="49">
        <v>5000</v>
      </c>
      <c r="F295" s="49"/>
      <c r="G295" s="49">
        <v>5000</v>
      </c>
      <c r="H295" s="94">
        <f>SUM(Tabla1[[#This Row],[PRIMER TRIMESTRE]:[CUARTO TRIMESTRE]])</f>
        <v>10000</v>
      </c>
      <c r="I295" s="19">
        <v>10</v>
      </c>
      <c r="J295" s="19">
        <f t="shared" si="15"/>
        <v>100000</v>
      </c>
      <c r="K295" s="21"/>
      <c r="L295" s="17" t="s">
        <v>18</v>
      </c>
      <c r="M295" s="28" t="s">
        <v>346</v>
      </c>
      <c r="N295" s="36"/>
      <c r="O295" s="38"/>
      <c r="T295" s="57" t="s">
        <v>293</v>
      </c>
    </row>
    <row r="296" spans="1:144" ht="30" x14ac:dyDescent="0.4">
      <c r="A296" s="17"/>
      <c r="B296" s="17" t="s">
        <v>432</v>
      </c>
      <c r="C296" s="28" t="s">
        <v>345</v>
      </c>
      <c r="D296" s="49"/>
      <c r="E296" s="49">
        <v>3</v>
      </c>
      <c r="F296" s="49"/>
      <c r="G296" s="49">
        <v>3</v>
      </c>
      <c r="H296" s="94">
        <f>SUM(Tabla1[[#This Row],[PRIMER TRIMESTRE]:[CUARTO TRIMESTRE]])</f>
        <v>6</v>
      </c>
      <c r="I296" s="19">
        <v>1300</v>
      </c>
      <c r="J296" s="19">
        <f t="shared" si="15"/>
        <v>7800</v>
      </c>
      <c r="K296" s="21"/>
      <c r="L296" s="17" t="s">
        <v>18</v>
      </c>
      <c r="M296" s="28" t="s">
        <v>346</v>
      </c>
      <c r="N296" s="36"/>
      <c r="O296" s="38"/>
      <c r="T296" s="57" t="s">
        <v>294</v>
      </c>
    </row>
    <row r="297" spans="1:144" ht="30" x14ac:dyDescent="0.4">
      <c r="A297" s="22"/>
      <c r="B297" s="22"/>
      <c r="C297" s="34"/>
      <c r="D297" s="52"/>
      <c r="E297" s="52"/>
      <c r="F297" s="52"/>
      <c r="G297" s="52"/>
      <c r="H297" s="69"/>
      <c r="I297" s="34"/>
      <c r="J297" s="53"/>
      <c r="K297" s="24"/>
      <c r="L297" s="34"/>
      <c r="M297" s="34"/>
      <c r="N297" s="54"/>
      <c r="O297" s="55"/>
      <c r="T297" s="57" t="s">
        <v>295</v>
      </c>
    </row>
    <row r="298" spans="1:144" ht="30" x14ac:dyDescent="0.4">
      <c r="A298" s="16" t="s">
        <v>191</v>
      </c>
      <c r="B298" s="17"/>
      <c r="C298" s="28"/>
      <c r="D298" s="49"/>
      <c r="E298" s="49"/>
      <c r="F298" s="49"/>
      <c r="G298" s="49"/>
      <c r="H298" s="94"/>
      <c r="I298" s="28"/>
      <c r="J298" s="41"/>
      <c r="K298" s="62">
        <f>+SUM(J299:J305)</f>
        <v>50300</v>
      </c>
      <c r="L298" s="28"/>
      <c r="M298" s="28"/>
      <c r="N298" s="36"/>
      <c r="O298" s="38"/>
      <c r="T298" s="57" t="s">
        <v>296</v>
      </c>
    </row>
    <row r="299" spans="1:144" ht="30" x14ac:dyDescent="0.4">
      <c r="A299" s="17"/>
      <c r="B299" s="17" t="s">
        <v>433</v>
      </c>
      <c r="C299" s="28" t="s">
        <v>521</v>
      </c>
      <c r="D299" s="49"/>
      <c r="E299" s="49">
        <v>1</v>
      </c>
      <c r="F299" s="49"/>
      <c r="G299" s="49"/>
      <c r="H299" s="94">
        <f>SUM(Tabla1[[#This Row],[PRIMER TRIMESTRE]:[CUARTO TRIMESTRE]])</f>
        <v>1</v>
      </c>
      <c r="I299" s="19">
        <v>300</v>
      </c>
      <c r="J299" s="19">
        <f t="shared" ref="J299:J305" si="16">+H299*I299</f>
        <v>300</v>
      </c>
      <c r="K299" s="21"/>
      <c r="L299" s="17" t="s">
        <v>18</v>
      </c>
      <c r="M299" s="28" t="s">
        <v>346</v>
      </c>
      <c r="N299" s="36"/>
      <c r="O299" s="38"/>
      <c r="T299" s="57" t="s">
        <v>297</v>
      </c>
    </row>
    <row r="300" spans="1:144" ht="30" x14ac:dyDescent="0.4">
      <c r="A300" s="17"/>
      <c r="B300" s="17" t="s">
        <v>545</v>
      </c>
      <c r="C300" s="28" t="s">
        <v>345</v>
      </c>
      <c r="D300" s="49"/>
      <c r="E300" s="49">
        <v>8</v>
      </c>
      <c r="F300" s="49">
        <v>8</v>
      </c>
      <c r="G300" s="49"/>
      <c r="H300" s="94">
        <f>SUM(Tabla1[[#This Row],[PRIMER TRIMESTRE]:[CUARTO TRIMESTRE]])</f>
        <v>16</v>
      </c>
      <c r="I300" s="19">
        <v>1700</v>
      </c>
      <c r="J300" s="19">
        <f t="shared" si="16"/>
        <v>27200</v>
      </c>
      <c r="K300" s="21"/>
      <c r="L300" s="17" t="s">
        <v>18</v>
      </c>
      <c r="M300" s="28" t="s">
        <v>346</v>
      </c>
      <c r="N300" s="28"/>
      <c r="O300" s="42"/>
      <c r="T300" s="57" t="s">
        <v>298</v>
      </c>
    </row>
    <row r="301" spans="1:144" ht="30" x14ac:dyDescent="0.4">
      <c r="A301" s="17"/>
      <c r="B301" s="17" t="s">
        <v>434</v>
      </c>
      <c r="C301" s="28" t="s">
        <v>345</v>
      </c>
      <c r="D301" s="49"/>
      <c r="E301" s="49">
        <v>8</v>
      </c>
      <c r="F301" s="49">
        <v>8</v>
      </c>
      <c r="G301" s="49"/>
      <c r="H301" s="94">
        <f>SUM(Tabla1[[#This Row],[PRIMER TRIMESTRE]:[CUARTO TRIMESTRE]])</f>
        <v>16</v>
      </c>
      <c r="I301" s="19">
        <v>600</v>
      </c>
      <c r="J301" s="19">
        <f t="shared" si="16"/>
        <v>9600</v>
      </c>
      <c r="K301" s="21"/>
      <c r="L301" s="17" t="s">
        <v>18</v>
      </c>
      <c r="M301" s="28" t="s">
        <v>346</v>
      </c>
      <c r="N301" s="36"/>
      <c r="O301" s="38"/>
      <c r="T301" s="57" t="s">
        <v>299</v>
      </c>
    </row>
    <row r="302" spans="1:144" ht="30" x14ac:dyDescent="0.4">
      <c r="A302" s="17"/>
      <c r="B302" s="17" t="s">
        <v>435</v>
      </c>
      <c r="C302" s="28" t="s">
        <v>521</v>
      </c>
      <c r="D302" s="49"/>
      <c r="E302" s="49">
        <v>1</v>
      </c>
      <c r="F302" s="49"/>
      <c r="G302" s="49"/>
      <c r="H302" s="94">
        <f>SUM(Tabla1[[#This Row],[PRIMER TRIMESTRE]:[CUARTO TRIMESTRE]])</f>
        <v>1</v>
      </c>
      <c r="I302" s="19">
        <v>1500</v>
      </c>
      <c r="J302" s="19">
        <f t="shared" si="16"/>
        <v>1500</v>
      </c>
      <c r="K302" s="21"/>
      <c r="L302" s="17" t="s">
        <v>18</v>
      </c>
      <c r="M302" s="28" t="s">
        <v>346</v>
      </c>
      <c r="N302" s="36"/>
      <c r="O302" s="38"/>
      <c r="T302" s="57" t="s">
        <v>300</v>
      </c>
    </row>
    <row r="303" spans="1:144" ht="30" x14ac:dyDescent="0.4">
      <c r="A303" s="17"/>
      <c r="B303" s="17" t="s">
        <v>532</v>
      </c>
      <c r="C303" s="28" t="s">
        <v>526</v>
      </c>
      <c r="D303" s="49"/>
      <c r="E303" s="49">
        <v>1</v>
      </c>
      <c r="F303" s="49"/>
      <c r="G303" s="49"/>
      <c r="H303" s="94">
        <f>SUM(Tabla1[[#This Row],[PRIMER TRIMESTRE]:[CUARTO TRIMESTRE]])</f>
        <v>1</v>
      </c>
      <c r="I303" s="19">
        <v>250</v>
      </c>
      <c r="J303" s="19">
        <f t="shared" si="16"/>
        <v>250</v>
      </c>
      <c r="K303" s="21"/>
      <c r="L303" s="17" t="s">
        <v>18</v>
      </c>
      <c r="M303" s="79" t="s">
        <v>346</v>
      </c>
      <c r="N303" s="28"/>
      <c r="O303" s="42"/>
      <c r="T303" s="57" t="s">
        <v>301</v>
      </c>
    </row>
    <row r="304" spans="1:144" ht="30" x14ac:dyDescent="0.4">
      <c r="A304" s="17"/>
      <c r="B304" s="17" t="s">
        <v>533</v>
      </c>
      <c r="C304" s="28" t="s">
        <v>521</v>
      </c>
      <c r="D304" s="49"/>
      <c r="E304" s="49">
        <v>1</v>
      </c>
      <c r="F304" s="49"/>
      <c r="G304" s="49"/>
      <c r="H304" s="94">
        <f>SUM(Tabla1[[#This Row],[PRIMER TRIMESTRE]:[CUARTO TRIMESTRE]])</f>
        <v>1</v>
      </c>
      <c r="I304" s="19">
        <v>250</v>
      </c>
      <c r="J304" s="19">
        <f t="shared" si="16"/>
        <v>250</v>
      </c>
      <c r="K304" s="21"/>
      <c r="L304" s="17" t="s">
        <v>18</v>
      </c>
      <c r="M304" s="79" t="s">
        <v>346</v>
      </c>
      <c r="N304" s="28"/>
      <c r="O304" s="42"/>
      <c r="T304" s="57" t="s">
        <v>302</v>
      </c>
    </row>
    <row r="305" spans="1:20" ht="30" x14ac:dyDescent="0.4">
      <c r="A305" s="17"/>
      <c r="B305" s="17" t="s">
        <v>467</v>
      </c>
      <c r="C305" s="28" t="s">
        <v>345</v>
      </c>
      <c r="D305" s="49"/>
      <c r="E305" s="49">
        <v>8</v>
      </c>
      <c r="F305" s="49">
        <v>8</v>
      </c>
      <c r="G305" s="49"/>
      <c r="H305" s="94">
        <f>SUM(Tabla1[[#This Row],[PRIMER TRIMESTRE]:[CUARTO TRIMESTRE]])</f>
        <v>16</v>
      </c>
      <c r="I305" s="19">
        <v>700</v>
      </c>
      <c r="J305" s="19">
        <f t="shared" si="16"/>
        <v>11200</v>
      </c>
      <c r="K305" s="21"/>
      <c r="L305" s="17" t="s">
        <v>18</v>
      </c>
      <c r="M305" s="28" t="s">
        <v>346</v>
      </c>
      <c r="N305" s="36"/>
      <c r="O305" s="38"/>
      <c r="T305" s="57" t="s">
        <v>303</v>
      </c>
    </row>
    <row r="306" spans="1:20" ht="30" x14ac:dyDescent="0.4">
      <c r="A306" s="22"/>
      <c r="B306" s="22"/>
      <c r="C306" s="34"/>
      <c r="D306" s="52"/>
      <c r="E306" s="52"/>
      <c r="F306" s="52"/>
      <c r="G306" s="52"/>
      <c r="H306" s="69"/>
      <c r="I306" s="34"/>
      <c r="J306" s="53"/>
      <c r="K306" s="24"/>
      <c r="L306" s="34"/>
      <c r="M306" s="34"/>
      <c r="N306" s="54"/>
      <c r="O306" s="55"/>
      <c r="T306" s="57" t="s">
        <v>304</v>
      </c>
    </row>
    <row r="307" spans="1:20" ht="30" x14ac:dyDescent="0.4">
      <c r="A307" s="16" t="s">
        <v>290</v>
      </c>
      <c r="B307" s="17"/>
      <c r="C307" s="28"/>
      <c r="D307" s="49"/>
      <c r="E307" s="49"/>
      <c r="F307" s="49"/>
      <c r="G307" s="49"/>
      <c r="H307" s="94"/>
      <c r="I307" s="19"/>
      <c r="J307" s="19"/>
      <c r="K307" s="62">
        <f>+SUM(J308:J311)</f>
        <v>1125000</v>
      </c>
      <c r="L307" s="28"/>
      <c r="M307" s="28"/>
      <c r="N307" s="36"/>
      <c r="O307" s="38"/>
      <c r="T307" s="57" t="s">
        <v>305</v>
      </c>
    </row>
    <row r="308" spans="1:20" ht="30" x14ac:dyDescent="0.4">
      <c r="A308" s="17"/>
      <c r="B308" s="17" t="s">
        <v>465</v>
      </c>
      <c r="C308" s="28" t="s">
        <v>456</v>
      </c>
      <c r="D308" s="49"/>
      <c r="E308" s="49">
        <v>1</v>
      </c>
      <c r="F308" s="49">
        <v>1</v>
      </c>
      <c r="G308" s="49">
        <v>1</v>
      </c>
      <c r="H308" s="94">
        <f>SUM(Tabla1[[#This Row],[PRIMER TRIMESTRE]:[CUARTO TRIMESTRE]])</f>
        <v>3</v>
      </c>
      <c r="I308" s="19">
        <v>70000</v>
      </c>
      <c r="J308" s="19">
        <f>+H308*I308</f>
        <v>210000</v>
      </c>
      <c r="K308" s="21"/>
      <c r="L308" s="17" t="s">
        <v>18</v>
      </c>
      <c r="M308" s="28" t="s">
        <v>346</v>
      </c>
      <c r="N308" s="36"/>
      <c r="O308" s="38"/>
      <c r="T308" s="57" t="s">
        <v>307</v>
      </c>
    </row>
    <row r="309" spans="1:20" ht="30" x14ac:dyDescent="0.4">
      <c r="A309" s="17"/>
      <c r="B309" s="17" t="s">
        <v>466</v>
      </c>
      <c r="C309" s="28" t="s">
        <v>456</v>
      </c>
      <c r="D309" s="49"/>
      <c r="E309" s="49">
        <v>1</v>
      </c>
      <c r="F309" s="49">
        <v>1</v>
      </c>
      <c r="G309" s="49">
        <v>1</v>
      </c>
      <c r="H309" s="94">
        <f>SUM(Tabla1[[#This Row],[PRIMER TRIMESTRE]:[CUARTO TRIMESTRE]])</f>
        <v>3</v>
      </c>
      <c r="I309" s="19">
        <v>5000</v>
      </c>
      <c r="J309" s="19">
        <f>+H309*I309</f>
        <v>15000</v>
      </c>
      <c r="K309" s="21"/>
      <c r="L309" s="17" t="s">
        <v>18</v>
      </c>
      <c r="M309" s="28" t="s">
        <v>346</v>
      </c>
      <c r="N309" s="36"/>
      <c r="O309" s="38"/>
      <c r="T309" s="57" t="s">
        <v>308</v>
      </c>
    </row>
    <row r="310" spans="1:20" ht="30" x14ac:dyDescent="0.4">
      <c r="A310" s="17"/>
      <c r="B310" s="17" t="s">
        <v>437</v>
      </c>
      <c r="C310" s="28" t="s">
        <v>345</v>
      </c>
      <c r="D310" s="49"/>
      <c r="E310" s="49">
        <v>2</v>
      </c>
      <c r="F310" s="49">
        <v>2</v>
      </c>
      <c r="G310" s="49">
        <v>2</v>
      </c>
      <c r="H310" s="94">
        <f>SUM(Tabla1[[#This Row],[PRIMER TRIMESTRE]:[CUARTO TRIMESTRE]])</f>
        <v>6</v>
      </c>
      <c r="I310" s="19">
        <v>75000</v>
      </c>
      <c r="J310" s="19">
        <f>+H310*I310</f>
        <v>450000</v>
      </c>
      <c r="K310" s="21"/>
      <c r="L310" s="17" t="s">
        <v>18</v>
      </c>
      <c r="M310" s="28" t="s">
        <v>346</v>
      </c>
      <c r="N310" s="36"/>
      <c r="O310" s="38"/>
      <c r="T310" s="57" t="s">
        <v>309</v>
      </c>
    </row>
    <row r="311" spans="1:20" ht="30" x14ac:dyDescent="0.4">
      <c r="A311" s="17"/>
      <c r="B311" s="17" t="s">
        <v>601</v>
      </c>
      <c r="C311" s="28" t="s">
        <v>345</v>
      </c>
      <c r="D311" s="49"/>
      <c r="E311" s="49">
        <v>2</v>
      </c>
      <c r="F311" s="49">
        <v>2</v>
      </c>
      <c r="G311" s="49">
        <v>2</v>
      </c>
      <c r="H311" s="94">
        <f>SUM(Tabla1[[#This Row],[PRIMER TRIMESTRE]:[CUARTO TRIMESTRE]])</f>
        <v>6</v>
      </c>
      <c r="I311" s="19">
        <v>75000</v>
      </c>
      <c r="J311" s="19">
        <f>+H311*I311</f>
        <v>450000</v>
      </c>
      <c r="K311" s="21"/>
      <c r="L311" s="17" t="s">
        <v>18</v>
      </c>
      <c r="M311" s="28" t="s">
        <v>346</v>
      </c>
      <c r="N311" s="36"/>
      <c r="O311" s="38"/>
      <c r="T311" s="57" t="s">
        <v>310</v>
      </c>
    </row>
    <row r="312" spans="1:20" ht="30" x14ac:dyDescent="0.4">
      <c r="A312" s="67"/>
      <c r="B312" s="67"/>
      <c r="C312" s="68"/>
      <c r="D312" s="69"/>
      <c r="E312" s="69"/>
      <c r="F312" s="69"/>
      <c r="G312" s="69"/>
      <c r="H312" s="69"/>
      <c r="I312" s="68"/>
      <c r="J312" s="70"/>
      <c r="K312" s="63"/>
      <c r="L312" s="68"/>
      <c r="M312" s="68"/>
      <c r="N312" s="71"/>
      <c r="O312" s="72"/>
      <c r="T312" s="57" t="s">
        <v>312</v>
      </c>
    </row>
    <row r="313" spans="1:20" ht="30" x14ac:dyDescent="0.4">
      <c r="A313" s="16" t="s">
        <v>40</v>
      </c>
      <c r="B313" s="17"/>
      <c r="C313" s="28"/>
      <c r="D313" s="49"/>
      <c r="E313" s="49"/>
      <c r="F313" s="49"/>
      <c r="G313" s="49"/>
      <c r="H313" s="94"/>
      <c r="I313" s="28"/>
      <c r="J313" s="19"/>
      <c r="K313" s="62">
        <f>+SUM(J314:J314)</f>
        <v>350000</v>
      </c>
      <c r="L313" s="28"/>
      <c r="M313" s="28"/>
      <c r="N313" s="36"/>
      <c r="O313" s="38"/>
      <c r="T313" s="57" t="s">
        <v>313</v>
      </c>
    </row>
    <row r="314" spans="1:20" ht="30" x14ac:dyDescent="0.4">
      <c r="A314" s="17"/>
      <c r="B314" s="17" t="s">
        <v>468</v>
      </c>
      <c r="C314" s="28" t="s">
        <v>345</v>
      </c>
      <c r="D314" s="49"/>
      <c r="E314" s="49"/>
      <c r="F314" s="49">
        <v>50</v>
      </c>
      <c r="G314" s="49"/>
      <c r="H314" s="94">
        <f>SUM(Tabla1[[#This Row],[PRIMER TRIMESTRE]:[CUARTO TRIMESTRE]])</f>
        <v>50</v>
      </c>
      <c r="I314" s="19">
        <v>7000</v>
      </c>
      <c r="J314" s="19">
        <f>+H314*I314</f>
        <v>350000</v>
      </c>
      <c r="K314" s="21"/>
      <c r="L314" s="17" t="s">
        <v>18</v>
      </c>
      <c r="M314" s="28" t="s">
        <v>346</v>
      </c>
      <c r="N314" s="36"/>
      <c r="O314" s="38"/>
      <c r="T314" s="57" t="s">
        <v>314</v>
      </c>
    </row>
    <row r="315" spans="1:20" ht="30" x14ac:dyDescent="0.4">
      <c r="A315" s="22"/>
      <c r="B315" s="22"/>
      <c r="C315" s="34"/>
      <c r="D315" s="52"/>
      <c r="E315" s="52"/>
      <c r="F315" s="52"/>
      <c r="G315" s="52"/>
      <c r="H315" s="69"/>
      <c r="I315" s="34"/>
      <c r="J315" s="53"/>
      <c r="K315" s="24"/>
      <c r="L315" s="34"/>
      <c r="M315" s="34"/>
      <c r="N315" s="54"/>
      <c r="O315" s="55"/>
      <c r="T315" s="57" t="s">
        <v>315</v>
      </c>
    </row>
    <row r="316" spans="1:20" ht="30" x14ac:dyDescent="0.4">
      <c r="A316" s="16" t="s">
        <v>267</v>
      </c>
      <c r="B316" s="17"/>
      <c r="C316" s="28"/>
      <c r="D316" s="49"/>
      <c r="E316" s="49"/>
      <c r="F316" s="49"/>
      <c r="G316" s="49"/>
      <c r="H316" s="94"/>
      <c r="I316" s="28"/>
      <c r="J316" s="41"/>
      <c r="K316" s="62">
        <f>+SUM(J317:J318)</f>
        <v>170000</v>
      </c>
      <c r="L316" s="28"/>
      <c r="M316" s="28"/>
      <c r="N316" s="36"/>
      <c r="O316" s="38"/>
      <c r="T316" s="57" t="s">
        <v>316</v>
      </c>
    </row>
    <row r="317" spans="1:20" ht="30" x14ac:dyDescent="0.4">
      <c r="A317" s="17"/>
      <c r="B317" s="17" t="s">
        <v>438</v>
      </c>
      <c r="C317" s="28" t="s">
        <v>345</v>
      </c>
      <c r="D317" s="49">
        <v>5</v>
      </c>
      <c r="E317" s="49">
        <v>5</v>
      </c>
      <c r="F317" s="49">
        <v>5</v>
      </c>
      <c r="G317" s="49">
        <v>5</v>
      </c>
      <c r="H317" s="94">
        <f>SUM(Tabla1[[#This Row],[PRIMER TRIMESTRE]:[CUARTO TRIMESTRE]])</f>
        <v>20</v>
      </c>
      <c r="I317" s="19">
        <v>8000</v>
      </c>
      <c r="J317" s="19">
        <f>+H317*I317</f>
        <v>160000</v>
      </c>
      <c r="K317" s="21"/>
      <c r="L317" s="17" t="s">
        <v>18</v>
      </c>
      <c r="M317" s="28" t="s">
        <v>346</v>
      </c>
      <c r="N317" s="36"/>
      <c r="O317" s="38"/>
      <c r="T317" s="57" t="s">
        <v>317</v>
      </c>
    </row>
    <row r="318" spans="1:20" ht="30" x14ac:dyDescent="0.4">
      <c r="A318" s="17"/>
      <c r="B318" s="17" t="s">
        <v>439</v>
      </c>
      <c r="C318" s="28" t="s">
        <v>345</v>
      </c>
      <c r="D318" s="49">
        <v>1</v>
      </c>
      <c r="E318" s="49"/>
      <c r="F318" s="49"/>
      <c r="G318" s="49"/>
      <c r="H318" s="94">
        <f>SUM(Tabla1[[#This Row],[PRIMER TRIMESTRE]:[CUARTO TRIMESTRE]])</f>
        <v>1</v>
      </c>
      <c r="I318" s="19">
        <v>10000</v>
      </c>
      <c r="J318" s="19">
        <f>+H318*I318</f>
        <v>10000</v>
      </c>
      <c r="K318" s="21"/>
      <c r="L318" s="17" t="s">
        <v>18</v>
      </c>
      <c r="M318" s="28" t="s">
        <v>346</v>
      </c>
      <c r="N318" s="36"/>
      <c r="O318" s="38"/>
      <c r="T318" s="57" t="s">
        <v>318</v>
      </c>
    </row>
    <row r="319" spans="1:20" ht="30" x14ac:dyDescent="0.4">
      <c r="A319" s="22"/>
      <c r="B319" s="22"/>
      <c r="C319" s="34"/>
      <c r="D319" s="52"/>
      <c r="E319" s="52"/>
      <c r="F319" s="52"/>
      <c r="G319" s="52"/>
      <c r="H319" s="69"/>
      <c r="I319" s="34"/>
      <c r="J319" s="53"/>
      <c r="K319" s="24"/>
      <c r="L319" s="34"/>
      <c r="M319" s="34"/>
      <c r="N319" s="54"/>
      <c r="O319" s="55"/>
      <c r="T319" s="57" t="s">
        <v>319</v>
      </c>
    </row>
    <row r="320" spans="1:20" ht="30" x14ac:dyDescent="0.4">
      <c r="A320" s="16" t="s">
        <v>322</v>
      </c>
      <c r="B320" s="17"/>
      <c r="C320" s="28"/>
      <c r="D320" s="49"/>
      <c r="E320" s="49"/>
      <c r="F320" s="49"/>
      <c r="G320" s="49"/>
      <c r="H320" s="94"/>
      <c r="I320" s="28"/>
      <c r="J320" s="41"/>
      <c r="K320" s="62">
        <f>+SUM(J321:J321)</f>
        <v>250000</v>
      </c>
      <c r="L320" s="28"/>
      <c r="M320" s="28"/>
      <c r="N320" s="36"/>
      <c r="O320" s="38"/>
      <c r="T320" s="57" t="s">
        <v>320</v>
      </c>
    </row>
    <row r="321" spans="1:144" ht="30" x14ac:dyDescent="0.4">
      <c r="A321" s="17"/>
      <c r="B321" s="17" t="s">
        <v>628</v>
      </c>
      <c r="C321" s="28" t="s">
        <v>456</v>
      </c>
      <c r="D321" s="49"/>
      <c r="E321" s="49">
        <v>1</v>
      </c>
      <c r="F321" s="49">
        <v>1</v>
      </c>
      <c r="G321" s="49">
        <v>1</v>
      </c>
      <c r="H321" s="94">
        <f>SUM(Tabla1[[#This Row],[PRIMER TRIMESTRE]:[CUARTO TRIMESTRE]])</f>
        <v>3</v>
      </c>
      <c r="I321" s="28"/>
      <c r="J321" s="19">
        <v>250000</v>
      </c>
      <c r="K321" s="21"/>
      <c r="L321" s="17" t="s">
        <v>18</v>
      </c>
      <c r="M321" s="28" t="s">
        <v>346</v>
      </c>
      <c r="N321" s="36"/>
      <c r="O321" s="38"/>
      <c r="T321" s="57" t="s">
        <v>321</v>
      </c>
    </row>
    <row r="322" spans="1:144" ht="30" x14ac:dyDescent="0.4">
      <c r="A322" s="22"/>
      <c r="B322" s="22"/>
      <c r="C322" s="34"/>
      <c r="D322" s="52"/>
      <c r="E322" s="52"/>
      <c r="F322" s="52"/>
      <c r="G322" s="52"/>
      <c r="H322" s="69"/>
      <c r="I322" s="34"/>
      <c r="J322" s="53"/>
      <c r="K322" s="24"/>
      <c r="L322" s="34"/>
      <c r="M322" s="34"/>
      <c r="N322" s="54"/>
      <c r="O322" s="55"/>
      <c r="T322" s="57" t="s">
        <v>322</v>
      </c>
    </row>
    <row r="323" spans="1:144" s="28" customFormat="1" ht="30" x14ac:dyDescent="0.4">
      <c r="A323" s="16" t="s">
        <v>305</v>
      </c>
      <c r="B323" s="17"/>
      <c r="D323" s="49"/>
      <c r="E323" s="49"/>
      <c r="F323" s="49"/>
      <c r="G323" s="49"/>
      <c r="H323" s="94"/>
      <c r="J323" s="41"/>
      <c r="K323" s="62">
        <f>+SUM(J324:J324)</f>
        <v>45000</v>
      </c>
      <c r="N323" s="36"/>
      <c r="O323" s="38"/>
      <c r="P323" s="59"/>
      <c r="Q323" s="59"/>
      <c r="R323" s="59"/>
      <c r="S323" s="59"/>
      <c r="T323" s="60" t="s">
        <v>323</v>
      </c>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c r="CO323" s="59"/>
      <c r="CP323" s="59"/>
      <c r="CQ323" s="59"/>
      <c r="CR323" s="59"/>
      <c r="CS323" s="59"/>
      <c r="CT323" s="59"/>
      <c r="CU323" s="59"/>
      <c r="CV323" s="59"/>
      <c r="CW323" s="59"/>
      <c r="CX323" s="59"/>
      <c r="CY323" s="59"/>
      <c r="CZ323" s="59"/>
      <c r="DA323" s="59"/>
      <c r="DB323" s="59"/>
      <c r="DC323" s="59"/>
      <c r="DD323" s="59"/>
      <c r="DE323" s="59"/>
      <c r="DF323" s="59"/>
      <c r="DG323" s="59"/>
      <c r="DH323" s="59"/>
      <c r="DI323" s="59"/>
      <c r="DJ323" s="59"/>
      <c r="DK323" s="59"/>
      <c r="DL323" s="59"/>
      <c r="DM323" s="59"/>
      <c r="DN323" s="59"/>
      <c r="DO323" s="59"/>
      <c r="DP323" s="59"/>
      <c r="DQ323" s="59"/>
      <c r="DR323" s="59"/>
      <c r="DS323" s="59"/>
      <c r="DT323" s="59"/>
      <c r="DU323" s="59"/>
      <c r="DV323" s="59"/>
      <c r="DW323" s="59"/>
      <c r="DX323" s="59"/>
      <c r="DY323" s="59"/>
      <c r="DZ323" s="59"/>
      <c r="EA323" s="59"/>
      <c r="EB323" s="59"/>
      <c r="EC323" s="59"/>
      <c r="ED323" s="59"/>
      <c r="EE323" s="59"/>
      <c r="EF323" s="59"/>
      <c r="EG323" s="59"/>
      <c r="EH323" s="59"/>
      <c r="EI323" s="59"/>
      <c r="EJ323" s="59"/>
      <c r="EK323" s="59"/>
      <c r="EL323" s="59"/>
      <c r="EM323" s="59"/>
      <c r="EN323" s="59"/>
    </row>
    <row r="324" spans="1:144" s="28" customFormat="1" ht="30" x14ac:dyDescent="0.4">
      <c r="A324" s="17"/>
      <c r="B324" s="17" t="s">
        <v>629</v>
      </c>
      <c r="C324" s="28" t="s">
        <v>456</v>
      </c>
      <c r="D324" s="49"/>
      <c r="E324" s="49">
        <v>1</v>
      </c>
      <c r="F324" s="49">
        <v>1</v>
      </c>
      <c r="G324" s="49">
        <v>1</v>
      </c>
      <c r="H324" s="94">
        <f>SUM(Tabla1[[#This Row],[PRIMER TRIMESTRE]:[CUARTO TRIMESTRE]])</f>
        <v>3</v>
      </c>
      <c r="I324" s="19">
        <v>15000</v>
      </c>
      <c r="J324" s="19">
        <f>+H324*I324</f>
        <v>45000</v>
      </c>
      <c r="K324" s="21"/>
      <c r="L324" s="17" t="s">
        <v>18</v>
      </c>
      <c r="M324" s="28" t="s">
        <v>346</v>
      </c>
      <c r="N324" s="36"/>
      <c r="O324" s="38"/>
      <c r="P324" s="59"/>
      <c r="Q324" s="59"/>
      <c r="R324" s="59"/>
      <c r="S324" s="59"/>
      <c r="T324" s="60" t="s">
        <v>324</v>
      </c>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59"/>
      <c r="CF324" s="59"/>
      <c r="CG324" s="59"/>
      <c r="CH324" s="59"/>
      <c r="CI324" s="59"/>
      <c r="CJ324" s="59"/>
      <c r="CK324" s="59"/>
      <c r="CL324" s="59"/>
      <c r="CM324" s="59"/>
      <c r="CN324" s="59"/>
      <c r="CO324" s="59"/>
      <c r="CP324" s="59"/>
      <c r="CQ324" s="59"/>
      <c r="CR324" s="59"/>
      <c r="CS324" s="59"/>
      <c r="CT324" s="59"/>
      <c r="CU324" s="59"/>
      <c r="CV324" s="59"/>
      <c r="CW324" s="59"/>
      <c r="CX324" s="59"/>
      <c r="CY324" s="59"/>
      <c r="CZ324" s="59"/>
      <c r="DA324" s="59"/>
      <c r="DB324" s="59"/>
      <c r="DC324" s="59"/>
      <c r="DD324" s="59"/>
      <c r="DE324" s="59"/>
      <c r="DF324" s="59"/>
      <c r="DG324" s="59"/>
      <c r="DH324" s="59"/>
      <c r="DI324" s="59"/>
      <c r="DJ324" s="59"/>
      <c r="DK324" s="59"/>
      <c r="DL324" s="59"/>
      <c r="DM324" s="59"/>
      <c r="DN324" s="59"/>
      <c r="DO324" s="59"/>
      <c r="DP324" s="59"/>
      <c r="DQ324" s="59"/>
      <c r="DR324" s="59"/>
      <c r="DS324" s="59"/>
      <c r="DT324" s="59"/>
      <c r="DU324" s="59"/>
      <c r="DV324" s="59"/>
      <c r="DW324" s="59"/>
      <c r="DX324" s="59"/>
      <c r="DY324" s="59"/>
      <c r="DZ324" s="59"/>
      <c r="EA324" s="59"/>
      <c r="EB324" s="59"/>
      <c r="EC324" s="59"/>
      <c r="ED324" s="59"/>
      <c r="EE324" s="59"/>
      <c r="EF324" s="59"/>
      <c r="EG324" s="59"/>
      <c r="EH324" s="59"/>
      <c r="EI324" s="59"/>
      <c r="EJ324" s="59"/>
      <c r="EK324" s="59"/>
      <c r="EL324" s="59"/>
      <c r="EM324" s="59"/>
      <c r="EN324" s="59"/>
    </row>
    <row r="325" spans="1:144" s="28" customFormat="1" ht="30" x14ac:dyDescent="0.4">
      <c r="A325" s="22"/>
      <c r="B325" s="22"/>
      <c r="C325" s="34"/>
      <c r="D325" s="52"/>
      <c r="E325" s="52"/>
      <c r="F325" s="52"/>
      <c r="G325" s="52"/>
      <c r="H325" s="69"/>
      <c r="I325" s="34"/>
      <c r="J325" s="53"/>
      <c r="K325" s="24"/>
      <c r="L325" s="34"/>
      <c r="M325" s="34"/>
      <c r="N325" s="54"/>
      <c r="O325" s="55"/>
      <c r="P325" s="59"/>
      <c r="Q325" s="59"/>
      <c r="R325" s="59"/>
      <c r="S325" s="59"/>
      <c r="T325" s="60" t="s">
        <v>325</v>
      </c>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59"/>
      <c r="CF325" s="59"/>
      <c r="CG325" s="59"/>
      <c r="CH325" s="59"/>
      <c r="CI325" s="59"/>
      <c r="CJ325" s="59"/>
      <c r="CK325" s="59"/>
      <c r="CL325" s="59"/>
      <c r="CM325" s="59"/>
      <c r="CN325" s="59"/>
      <c r="CO325" s="59"/>
      <c r="CP325" s="59"/>
      <c r="CQ325" s="59"/>
      <c r="CR325" s="59"/>
      <c r="CS325" s="59"/>
      <c r="CT325" s="59"/>
      <c r="CU325" s="59"/>
      <c r="CV325" s="59"/>
      <c r="CW325" s="59"/>
      <c r="CX325" s="59"/>
      <c r="CY325" s="59"/>
      <c r="CZ325" s="59"/>
      <c r="DA325" s="59"/>
      <c r="DB325" s="59"/>
      <c r="DC325" s="59"/>
      <c r="DD325" s="59"/>
      <c r="DE325" s="59"/>
      <c r="DF325" s="59"/>
      <c r="DG325" s="59"/>
      <c r="DH325" s="59"/>
      <c r="DI325" s="59"/>
      <c r="DJ325" s="59"/>
      <c r="DK325" s="59"/>
      <c r="DL325" s="59"/>
      <c r="DM325" s="59"/>
      <c r="DN325" s="59"/>
      <c r="DO325" s="59"/>
      <c r="DP325" s="59"/>
      <c r="DQ325" s="59"/>
      <c r="DR325" s="59"/>
      <c r="DS325" s="59"/>
      <c r="DT325" s="59"/>
      <c r="DU325" s="59"/>
      <c r="DV325" s="59"/>
      <c r="DW325" s="59"/>
      <c r="DX325" s="59"/>
      <c r="DY325" s="59"/>
      <c r="DZ325" s="59"/>
      <c r="EA325" s="59"/>
      <c r="EB325" s="59"/>
      <c r="EC325" s="59"/>
      <c r="ED325" s="59"/>
      <c r="EE325" s="59"/>
      <c r="EF325" s="59"/>
      <c r="EG325" s="59"/>
      <c r="EH325" s="59"/>
      <c r="EI325" s="59"/>
      <c r="EJ325" s="59"/>
      <c r="EK325" s="59"/>
      <c r="EL325" s="59"/>
      <c r="EM325" s="59"/>
      <c r="EN325" s="59"/>
    </row>
    <row r="326" spans="1:144" s="28" customFormat="1" ht="30" x14ac:dyDescent="0.4">
      <c r="A326" s="16" t="s">
        <v>296</v>
      </c>
      <c r="D326" s="49"/>
      <c r="E326" s="49"/>
      <c r="F326" s="49"/>
      <c r="G326" s="49"/>
      <c r="H326" s="94"/>
      <c r="J326" s="41"/>
      <c r="K326" s="62">
        <f>J327+J328+J329</f>
        <v>150000</v>
      </c>
      <c r="N326" s="36"/>
      <c r="O326" s="38"/>
      <c r="P326" s="59"/>
      <c r="Q326" s="59"/>
      <c r="R326" s="59"/>
      <c r="S326" s="59"/>
      <c r="T326" s="60" t="s">
        <v>326</v>
      </c>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c r="CD326" s="59"/>
      <c r="CE326" s="59"/>
      <c r="CF326" s="59"/>
      <c r="CG326" s="59"/>
      <c r="CH326" s="59"/>
      <c r="CI326" s="59"/>
      <c r="CJ326" s="59"/>
      <c r="CK326" s="59"/>
      <c r="CL326" s="59"/>
      <c r="CM326" s="59"/>
      <c r="CN326" s="59"/>
      <c r="CO326" s="59"/>
      <c r="CP326" s="59"/>
      <c r="CQ326" s="59"/>
      <c r="CR326" s="59"/>
      <c r="CS326" s="59"/>
      <c r="CT326" s="59"/>
      <c r="CU326" s="59"/>
      <c r="CV326" s="59"/>
      <c r="CW326" s="59"/>
      <c r="CX326" s="59"/>
      <c r="CY326" s="59"/>
      <c r="CZ326" s="59"/>
      <c r="DA326" s="59"/>
      <c r="DB326" s="59"/>
      <c r="DC326" s="59"/>
      <c r="DD326" s="59"/>
      <c r="DE326" s="59"/>
      <c r="DF326" s="59"/>
      <c r="DG326" s="59"/>
      <c r="DH326" s="59"/>
      <c r="DI326" s="59"/>
      <c r="DJ326" s="59"/>
      <c r="DK326" s="59"/>
      <c r="DL326" s="59"/>
      <c r="DM326" s="59"/>
      <c r="DN326" s="59"/>
      <c r="DO326" s="59"/>
      <c r="DP326" s="59"/>
      <c r="DQ326" s="59"/>
      <c r="DR326" s="59"/>
      <c r="DS326" s="59"/>
      <c r="DT326" s="59"/>
      <c r="DU326" s="59"/>
      <c r="DV326" s="59"/>
      <c r="DW326" s="59"/>
      <c r="DX326" s="59"/>
      <c r="DY326" s="59"/>
      <c r="DZ326" s="59"/>
      <c r="EA326" s="59"/>
      <c r="EB326" s="59"/>
      <c r="EC326" s="59"/>
      <c r="ED326" s="59"/>
      <c r="EE326" s="59"/>
      <c r="EF326" s="59"/>
      <c r="EG326" s="59"/>
      <c r="EH326" s="59"/>
      <c r="EI326" s="59"/>
      <c r="EJ326" s="59"/>
      <c r="EK326" s="59"/>
      <c r="EL326" s="59"/>
      <c r="EM326" s="59"/>
      <c r="EN326" s="59"/>
    </row>
    <row r="327" spans="1:144" s="28" customFormat="1" ht="30" x14ac:dyDescent="0.4">
      <c r="B327" s="28" t="s">
        <v>440</v>
      </c>
      <c r="C327" s="28" t="s">
        <v>456</v>
      </c>
      <c r="D327" s="49">
        <v>1</v>
      </c>
      <c r="E327" s="49">
        <v>1</v>
      </c>
      <c r="F327" s="49">
        <v>1</v>
      </c>
      <c r="G327" s="49">
        <v>1</v>
      </c>
      <c r="H327" s="94">
        <f>SUM(Tabla1[[#This Row],[PRIMER TRIMESTRE]:[CUARTO TRIMESTRE]])</f>
        <v>4</v>
      </c>
      <c r="I327" s="19">
        <v>10000</v>
      </c>
      <c r="J327" s="19">
        <f>+H327*I327</f>
        <v>40000</v>
      </c>
      <c r="K327" s="21"/>
      <c r="L327" s="17" t="s">
        <v>18</v>
      </c>
      <c r="M327" s="28" t="s">
        <v>346</v>
      </c>
      <c r="N327" s="36"/>
      <c r="O327" s="38"/>
      <c r="P327" s="59"/>
      <c r="Q327" s="59"/>
      <c r="R327" s="59"/>
      <c r="S327" s="59"/>
      <c r="T327" s="60" t="s">
        <v>327</v>
      </c>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c r="CD327" s="59"/>
      <c r="CE327" s="59"/>
      <c r="CF327" s="59"/>
      <c r="CG327" s="59"/>
      <c r="CH327" s="59"/>
      <c r="CI327" s="59"/>
      <c r="CJ327" s="59"/>
      <c r="CK327" s="59"/>
      <c r="CL327" s="59"/>
      <c r="CM327" s="59"/>
      <c r="CN327" s="59"/>
      <c r="CO327" s="59"/>
      <c r="CP327" s="59"/>
      <c r="CQ327" s="59"/>
      <c r="CR327" s="59"/>
      <c r="CS327" s="59"/>
      <c r="CT327" s="59"/>
      <c r="CU327" s="59"/>
      <c r="CV327" s="59"/>
      <c r="CW327" s="59"/>
      <c r="CX327" s="59"/>
      <c r="CY327" s="59"/>
      <c r="CZ327" s="59"/>
      <c r="DA327" s="59"/>
      <c r="DB327" s="59"/>
      <c r="DC327" s="59"/>
      <c r="DD327" s="59"/>
      <c r="DE327" s="59"/>
      <c r="DF327" s="59"/>
      <c r="DG327" s="59"/>
      <c r="DH327" s="59"/>
      <c r="DI327" s="59"/>
      <c r="DJ327" s="59"/>
      <c r="DK327" s="59"/>
      <c r="DL327" s="59"/>
      <c r="DM327" s="59"/>
      <c r="DN327" s="59"/>
      <c r="DO327" s="59"/>
      <c r="DP327" s="59"/>
      <c r="DQ327" s="59"/>
      <c r="DR327" s="59"/>
      <c r="DS327" s="59"/>
      <c r="DT327" s="59"/>
      <c r="DU327" s="59"/>
      <c r="DV327" s="59"/>
      <c r="DW327" s="59"/>
      <c r="DX327" s="59"/>
      <c r="DY327" s="59"/>
      <c r="DZ327" s="59"/>
      <c r="EA327" s="59"/>
      <c r="EB327" s="59"/>
      <c r="EC327" s="59"/>
      <c r="ED327" s="59"/>
      <c r="EE327" s="59"/>
      <c r="EF327" s="59"/>
      <c r="EG327" s="59"/>
      <c r="EH327" s="59"/>
      <c r="EI327" s="59"/>
      <c r="EJ327" s="59"/>
      <c r="EK327" s="59"/>
      <c r="EL327" s="59"/>
      <c r="EM327" s="59"/>
      <c r="EN327" s="59"/>
    </row>
    <row r="328" spans="1:144" s="28" customFormat="1" ht="30" x14ac:dyDescent="0.4">
      <c r="A328" s="96"/>
      <c r="B328" s="96" t="s">
        <v>630</v>
      </c>
      <c r="C328" s="96" t="s">
        <v>456</v>
      </c>
      <c r="D328" s="49">
        <v>1</v>
      </c>
      <c r="E328" s="49">
        <v>1</v>
      </c>
      <c r="F328" s="49">
        <v>1</v>
      </c>
      <c r="G328" s="49">
        <v>1</v>
      </c>
      <c r="H328" s="94">
        <f>SUM(Tabla1[[#This Row],[PRIMER TRIMESTRE]:[CUARTO TRIMESTRE]])</f>
        <v>4</v>
      </c>
      <c r="I328" s="19">
        <v>20000</v>
      </c>
      <c r="J328" s="19">
        <f>+H328*I328</f>
        <v>80000</v>
      </c>
      <c r="K328" s="21"/>
      <c r="L328" s="17" t="s">
        <v>18</v>
      </c>
      <c r="M328" s="96" t="s">
        <v>346</v>
      </c>
      <c r="N328" s="96"/>
      <c r="O328" s="42"/>
      <c r="P328" s="59"/>
      <c r="Q328" s="59"/>
      <c r="R328" s="59"/>
      <c r="S328" s="59"/>
      <c r="T328" s="60" t="s">
        <v>328</v>
      </c>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59"/>
      <c r="CL328" s="59"/>
      <c r="CM328" s="59"/>
      <c r="CN328" s="59"/>
      <c r="CO328" s="59"/>
      <c r="CP328" s="59"/>
      <c r="CQ328" s="59"/>
      <c r="CR328" s="59"/>
      <c r="CS328" s="59"/>
      <c r="CT328" s="59"/>
      <c r="CU328" s="59"/>
      <c r="CV328" s="59"/>
      <c r="CW328" s="59"/>
      <c r="CX328" s="59"/>
      <c r="CY328" s="59"/>
      <c r="CZ328" s="59"/>
      <c r="DA328" s="59"/>
      <c r="DB328" s="59"/>
      <c r="DC328" s="59"/>
      <c r="DD328" s="59"/>
      <c r="DE328" s="59"/>
      <c r="DF328" s="59"/>
      <c r="DG328" s="59"/>
      <c r="DH328" s="59"/>
      <c r="DI328" s="59"/>
      <c r="DJ328" s="59"/>
      <c r="DK328" s="59"/>
      <c r="DL328" s="59"/>
      <c r="DM328" s="59"/>
      <c r="DN328" s="59"/>
      <c r="DO328" s="59"/>
      <c r="DP328" s="59"/>
      <c r="DQ328" s="59"/>
      <c r="DR328" s="59"/>
      <c r="DS328" s="59"/>
      <c r="DT328" s="59"/>
      <c r="DU328" s="59"/>
      <c r="DV328" s="59"/>
      <c r="DW328" s="59"/>
      <c r="DX328" s="59"/>
      <c r="DY328" s="59"/>
      <c r="DZ328" s="59"/>
      <c r="EA328" s="59"/>
      <c r="EB328" s="59"/>
      <c r="EC328" s="59"/>
      <c r="ED328" s="59"/>
      <c r="EE328" s="59"/>
      <c r="EF328" s="59"/>
      <c r="EG328" s="59"/>
      <c r="EH328" s="59"/>
      <c r="EI328" s="59"/>
      <c r="EJ328" s="59"/>
      <c r="EK328" s="59"/>
      <c r="EL328" s="59"/>
      <c r="EM328" s="59"/>
      <c r="EN328" s="59"/>
    </row>
    <row r="329" spans="1:144" s="28" customFormat="1" ht="30" x14ac:dyDescent="0.4">
      <c r="A329" s="96"/>
      <c r="B329" s="96" t="s">
        <v>606</v>
      </c>
      <c r="C329" s="96" t="s">
        <v>456</v>
      </c>
      <c r="D329" s="49"/>
      <c r="E329" s="49"/>
      <c r="F329" s="49"/>
      <c r="G329" s="49">
        <v>1</v>
      </c>
      <c r="H329" s="94">
        <f>SUM(Tabla1[[#This Row],[PRIMER TRIMESTRE]:[CUARTO TRIMESTRE]])</f>
        <v>1</v>
      </c>
      <c r="I329" s="19">
        <v>30000</v>
      </c>
      <c r="J329" s="19">
        <f>+H329*I329</f>
        <v>30000</v>
      </c>
      <c r="K329" s="21"/>
      <c r="L329" s="17" t="s">
        <v>18</v>
      </c>
      <c r="M329" s="96" t="s">
        <v>346</v>
      </c>
      <c r="N329" s="96"/>
      <c r="O329" s="42"/>
      <c r="P329" s="59"/>
      <c r="Q329" s="59"/>
      <c r="R329" s="59"/>
      <c r="S329" s="59"/>
      <c r="T329" s="60" t="s">
        <v>329</v>
      </c>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59"/>
      <c r="CL329" s="59"/>
      <c r="CM329" s="59"/>
      <c r="CN329" s="59"/>
      <c r="CO329" s="59"/>
      <c r="CP329" s="59"/>
      <c r="CQ329" s="59"/>
      <c r="CR329" s="59"/>
      <c r="CS329" s="59"/>
      <c r="CT329" s="59"/>
      <c r="CU329" s="59"/>
      <c r="CV329" s="59"/>
      <c r="CW329" s="59"/>
      <c r="CX329" s="59"/>
      <c r="CY329" s="59"/>
      <c r="CZ329" s="59"/>
      <c r="DA329" s="59"/>
      <c r="DB329" s="59"/>
      <c r="DC329" s="59"/>
      <c r="DD329" s="59"/>
      <c r="DE329" s="59"/>
      <c r="DF329" s="59"/>
      <c r="DG329" s="59"/>
      <c r="DH329" s="59"/>
      <c r="DI329" s="59"/>
      <c r="DJ329" s="59"/>
      <c r="DK329" s="59"/>
      <c r="DL329" s="59"/>
      <c r="DM329" s="59"/>
      <c r="DN329" s="59"/>
      <c r="DO329" s="59"/>
      <c r="DP329" s="59"/>
      <c r="DQ329" s="59"/>
      <c r="DR329" s="59"/>
      <c r="DS329" s="59"/>
      <c r="DT329" s="59"/>
      <c r="DU329" s="59"/>
      <c r="DV329" s="59"/>
      <c r="DW329" s="59"/>
      <c r="DX329" s="59"/>
      <c r="DY329" s="59"/>
      <c r="DZ329" s="59"/>
      <c r="EA329" s="59"/>
      <c r="EB329" s="59"/>
      <c r="EC329" s="59"/>
      <c r="ED329" s="59"/>
      <c r="EE329" s="59"/>
      <c r="EF329" s="59"/>
      <c r="EG329" s="59"/>
      <c r="EH329" s="59"/>
      <c r="EI329" s="59"/>
      <c r="EJ329" s="59"/>
      <c r="EK329" s="59"/>
      <c r="EL329" s="59"/>
      <c r="EM329" s="59"/>
      <c r="EN329" s="59"/>
    </row>
    <row r="330" spans="1:144" ht="30" x14ac:dyDescent="0.4">
      <c r="A330" s="22"/>
      <c r="B330" s="22"/>
      <c r="C330" s="34"/>
      <c r="D330" s="52"/>
      <c r="E330" s="52"/>
      <c r="F330" s="52"/>
      <c r="G330" s="52"/>
      <c r="H330" s="69"/>
      <c r="I330" s="34"/>
      <c r="J330" s="53"/>
      <c r="K330" s="24"/>
      <c r="L330" s="34"/>
      <c r="M330" s="34"/>
      <c r="N330" s="54"/>
      <c r="O330" s="55"/>
      <c r="T330" s="57" t="s">
        <v>330</v>
      </c>
    </row>
    <row r="331" spans="1:144" ht="30" x14ac:dyDescent="0.4">
      <c r="A331" s="16" t="s">
        <v>301</v>
      </c>
      <c r="B331" s="28"/>
      <c r="C331" s="28"/>
      <c r="D331" s="49"/>
      <c r="E331" s="49"/>
      <c r="F331" s="49"/>
      <c r="G331" s="49"/>
      <c r="H331" s="94"/>
      <c r="I331" s="28"/>
      <c r="J331" s="41"/>
      <c r="K331" s="62">
        <f>+SUM(J332)</f>
        <v>10000</v>
      </c>
      <c r="L331" s="28"/>
      <c r="M331" s="28"/>
      <c r="N331" s="36"/>
      <c r="O331" s="38"/>
      <c r="T331" s="57" t="s">
        <v>332</v>
      </c>
    </row>
    <row r="332" spans="1:144" ht="30" x14ac:dyDescent="0.4">
      <c r="A332" s="28"/>
      <c r="B332" s="28" t="s">
        <v>631</v>
      </c>
      <c r="C332" s="28" t="s">
        <v>456</v>
      </c>
      <c r="D332" s="49"/>
      <c r="E332" s="49"/>
      <c r="F332" s="49">
        <v>1</v>
      </c>
      <c r="G332" s="49"/>
      <c r="H332" s="94">
        <f>SUM(Tabla1[[#This Row],[PRIMER TRIMESTRE]:[CUARTO TRIMESTRE]])</f>
        <v>1</v>
      </c>
      <c r="I332" s="19">
        <v>10000</v>
      </c>
      <c r="J332" s="19">
        <f t="shared" ref="J332:J345" si="17">+H332*I332</f>
        <v>10000</v>
      </c>
      <c r="K332" s="21"/>
      <c r="L332" s="17" t="s">
        <v>18</v>
      </c>
      <c r="M332" s="28" t="s">
        <v>346</v>
      </c>
      <c r="N332" s="36"/>
      <c r="O332" s="38"/>
      <c r="T332" s="57" t="s">
        <v>333</v>
      </c>
    </row>
    <row r="333" spans="1:144" ht="31.5" x14ac:dyDescent="0.5">
      <c r="A333" s="32"/>
      <c r="B333" s="32"/>
      <c r="C333" s="34"/>
      <c r="D333" s="52"/>
      <c r="E333" s="52"/>
      <c r="F333" s="52"/>
      <c r="G333" s="52"/>
      <c r="H333" s="69"/>
      <c r="I333" s="34"/>
      <c r="J333" s="53"/>
      <c r="K333" s="24"/>
      <c r="L333" s="34"/>
      <c r="M333" s="34"/>
      <c r="N333" s="54"/>
      <c r="O333" s="55"/>
      <c r="T333" s="57" t="s">
        <v>334</v>
      </c>
    </row>
    <row r="334" spans="1:144" s="96" customFormat="1" ht="30" x14ac:dyDescent="0.4">
      <c r="A334" s="33" t="s">
        <v>311</v>
      </c>
      <c r="B334" s="28"/>
      <c r="C334" s="28"/>
      <c r="D334" s="49"/>
      <c r="E334" s="49"/>
      <c r="F334" s="49"/>
      <c r="G334" s="49"/>
      <c r="H334" s="94"/>
      <c r="I334" s="19"/>
      <c r="J334" s="19"/>
      <c r="K334" s="62">
        <f>J335+J337+J336</f>
        <v>138000</v>
      </c>
      <c r="L334" s="28"/>
      <c r="M334" s="28"/>
      <c r="N334" s="36"/>
      <c r="O334" s="38"/>
      <c r="P334" s="59"/>
      <c r="Q334" s="59"/>
      <c r="R334" s="59"/>
      <c r="S334" s="59"/>
      <c r="T334" s="60"/>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59"/>
      <c r="CC334" s="59"/>
      <c r="CD334" s="59"/>
      <c r="CE334" s="59"/>
      <c r="CF334" s="59"/>
      <c r="CG334" s="59"/>
      <c r="CH334" s="59"/>
      <c r="CI334" s="59"/>
      <c r="CJ334" s="59"/>
      <c r="CK334" s="59"/>
      <c r="CL334" s="59"/>
      <c r="CM334" s="59"/>
      <c r="CN334" s="59"/>
      <c r="CO334" s="59"/>
      <c r="CP334" s="59"/>
      <c r="CQ334" s="59"/>
      <c r="CR334" s="59"/>
      <c r="CS334" s="59"/>
      <c r="CT334" s="59"/>
      <c r="CU334" s="59"/>
      <c r="CV334" s="59"/>
      <c r="CW334" s="59"/>
      <c r="CX334" s="59"/>
      <c r="CY334" s="59"/>
      <c r="CZ334" s="59"/>
      <c r="DA334" s="59"/>
      <c r="DB334" s="59"/>
      <c r="DC334" s="59"/>
      <c r="DD334" s="59"/>
      <c r="DE334" s="59"/>
      <c r="DF334" s="59"/>
      <c r="DG334" s="59"/>
      <c r="DH334" s="59"/>
      <c r="DI334" s="59"/>
      <c r="DJ334" s="59"/>
      <c r="DK334" s="59"/>
      <c r="DL334" s="59"/>
      <c r="DM334" s="59"/>
      <c r="DN334" s="59"/>
      <c r="DO334" s="59"/>
      <c r="DP334" s="59"/>
      <c r="DQ334" s="59"/>
      <c r="DR334" s="59"/>
      <c r="DS334" s="59"/>
      <c r="DT334" s="59"/>
      <c r="DU334" s="59"/>
      <c r="DV334" s="59"/>
      <c r="DW334" s="59"/>
      <c r="DX334" s="59"/>
      <c r="DY334" s="59"/>
      <c r="DZ334" s="59"/>
      <c r="EA334" s="59"/>
      <c r="EB334" s="59"/>
      <c r="EC334" s="59"/>
      <c r="ED334" s="59"/>
      <c r="EE334" s="59"/>
      <c r="EF334" s="59"/>
      <c r="EG334" s="59"/>
      <c r="EH334" s="59"/>
      <c r="EI334" s="59"/>
      <c r="EJ334" s="59"/>
      <c r="EK334" s="59"/>
      <c r="EL334" s="59"/>
      <c r="EM334" s="59"/>
      <c r="EN334" s="59"/>
    </row>
    <row r="335" spans="1:144" s="96" customFormat="1" ht="30" x14ac:dyDescent="0.4">
      <c r="A335" s="33"/>
      <c r="B335" s="28" t="s">
        <v>441</v>
      </c>
      <c r="C335" s="28" t="s">
        <v>456</v>
      </c>
      <c r="D335" s="49">
        <v>1</v>
      </c>
      <c r="E335" s="49">
        <v>1</v>
      </c>
      <c r="F335" s="49">
        <v>1</v>
      </c>
      <c r="G335" s="49">
        <v>1</v>
      </c>
      <c r="H335" s="94">
        <f>SUM(Tabla1[[#This Row],[PRIMER TRIMESTRE]:[CUARTO TRIMESTRE]])</f>
        <v>4</v>
      </c>
      <c r="I335" s="19">
        <v>6000</v>
      </c>
      <c r="J335" s="19">
        <f t="shared" si="17"/>
        <v>24000</v>
      </c>
      <c r="K335" s="21"/>
      <c r="L335" s="17" t="s">
        <v>18</v>
      </c>
      <c r="M335" s="28" t="s">
        <v>346</v>
      </c>
      <c r="N335" s="36"/>
      <c r="O335" s="38"/>
      <c r="P335" s="59"/>
      <c r="Q335" s="59"/>
      <c r="R335" s="59"/>
      <c r="S335" s="59"/>
      <c r="T335" s="60"/>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59"/>
      <c r="CD335" s="59"/>
      <c r="CE335" s="59"/>
      <c r="CF335" s="59"/>
      <c r="CG335" s="59"/>
      <c r="CH335" s="59"/>
      <c r="CI335" s="59"/>
      <c r="CJ335" s="59"/>
      <c r="CK335" s="59"/>
      <c r="CL335" s="59"/>
      <c r="CM335" s="59"/>
      <c r="CN335" s="59"/>
      <c r="CO335" s="59"/>
      <c r="CP335" s="59"/>
      <c r="CQ335" s="59"/>
      <c r="CR335" s="59"/>
      <c r="CS335" s="59"/>
      <c r="CT335" s="59"/>
      <c r="CU335" s="59"/>
      <c r="CV335" s="59"/>
      <c r="CW335" s="59"/>
      <c r="CX335" s="59"/>
      <c r="CY335" s="59"/>
      <c r="CZ335" s="59"/>
      <c r="DA335" s="59"/>
      <c r="DB335" s="59"/>
      <c r="DC335" s="59"/>
      <c r="DD335" s="59"/>
      <c r="DE335" s="59"/>
      <c r="DF335" s="59"/>
      <c r="DG335" s="59"/>
      <c r="DH335" s="59"/>
      <c r="DI335" s="59"/>
      <c r="DJ335" s="59"/>
      <c r="DK335" s="59"/>
      <c r="DL335" s="59"/>
      <c r="DM335" s="59"/>
      <c r="DN335" s="59"/>
      <c r="DO335" s="59"/>
      <c r="DP335" s="59"/>
      <c r="DQ335" s="59"/>
      <c r="DR335" s="59"/>
      <c r="DS335" s="59"/>
      <c r="DT335" s="59"/>
      <c r="DU335" s="59"/>
      <c r="DV335" s="59"/>
      <c r="DW335" s="59"/>
      <c r="DX335" s="59"/>
      <c r="DY335" s="59"/>
      <c r="DZ335" s="59"/>
      <c r="EA335" s="59"/>
      <c r="EB335" s="59"/>
      <c r="EC335" s="59"/>
      <c r="ED335" s="59"/>
      <c r="EE335" s="59"/>
      <c r="EF335" s="59"/>
      <c r="EG335" s="59"/>
      <c r="EH335" s="59"/>
      <c r="EI335" s="59"/>
      <c r="EJ335" s="59"/>
      <c r="EK335" s="59"/>
      <c r="EL335" s="59"/>
      <c r="EM335" s="59"/>
      <c r="EN335" s="59"/>
    </row>
    <row r="336" spans="1:144" ht="30" x14ac:dyDescent="0.4">
      <c r="A336" s="28"/>
      <c r="B336" s="28" t="s">
        <v>442</v>
      </c>
      <c r="C336" s="28" t="s">
        <v>456</v>
      </c>
      <c r="D336" s="49"/>
      <c r="E336" s="49">
        <v>1</v>
      </c>
      <c r="F336" s="49">
        <v>1</v>
      </c>
      <c r="G336" s="49">
        <v>1</v>
      </c>
      <c r="H336" s="94">
        <f>SUM(Tabla1[[#This Row],[PRIMER TRIMESTRE]:[CUARTO TRIMESTRE]])</f>
        <v>3</v>
      </c>
      <c r="I336" s="19">
        <v>30000</v>
      </c>
      <c r="J336" s="19">
        <f t="shared" si="17"/>
        <v>90000</v>
      </c>
      <c r="K336" s="21"/>
      <c r="L336" s="17" t="s">
        <v>18</v>
      </c>
      <c r="M336" s="28" t="s">
        <v>346</v>
      </c>
      <c r="N336" s="36"/>
      <c r="O336" s="38"/>
      <c r="T336" s="57" t="s">
        <v>335</v>
      </c>
    </row>
    <row r="337" spans="1:144" ht="30" x14ac:dyDescent="0.4">
      <c r="A337" s="28"/>
      <c r="B337" s="17" t="s">
        <v>443</v>
      </c>
      <c r="C337" s="28" t="s">
        <v>456</v>
      </c>
      <c r="D337" s="48">
        <v>1</v>
      </c>
      <c r="E337" s="49">
        <v>1</v>
      </c>
      <c r="F337" s="49">
        <v>1</v>
      </c>
      <c r="G337" s="49">
        <v>1</v>
      </c>
      <c r="H337" s="94">
        <f>SUM(Tabla1[[#This Row],[PRIMER TRIMESTRE]:[CUARTO TRIMESTRE]])</f>
        <v>4</v>
      </c>
      <c r="I337" s="19">
        <v>6000</v>
      </c>
      <c r="J337" s="19">
        <f t="shared" si="17"/>
        <v>24000</v>
      </c>
      <c r="K337" s="37"/>
      <c r="L337" s="17" t="s">
        <v>18</v>
      </c>
      <c r="M337" s="28" t="s">
        <v>346</v>
      </c>
      <c r="N337" s="36"/>
      <c r="O337" s="38"/>
      <c r="T337" s="57" t="s">
        <v>336</v>
      </c>
    </row>
    <row r="338" spans="1:144" ht="30" x14ac:dyDescent="0.4">
      <c r="A338" s="34"/>
      <c r="B338" s="34"/>
      <c r="C338" s="54"/>
      <c r="D338" s="73"/>
      <c r="E338" s="52"/>
      <c r="F338" s="52"/>
      <c r="G338" s="52"/>
      <c r="H338" s="69"/>
      <c r="I338" s="34"/>
      <c r="J338" s="53"/>
      <c r="K338" s="74"/>
      <c r="L338" s="34"/>
      <c r="M338" s="34"/>
      <c r="N338" s="54"/>
      <c r="O338" s="55"/>
      <c r="T338" s="57" t="s">
        <v>337</v>
      </c>
    </row>
    <row r="339" spans="1:144" ht="30" x14ac:dyDescent="0.4">
      <c r="A339" s="33" t="s">
        <v>306</v>
      </c>
      <c r="B339" s="28"/>
      <c r="C339" s="28"/>
      <c r="D339" s="49"/>
      <c r="E339" s="49"/>
      <c r="F339" s="49"/>
      <c r="G339" s="49"/>
      <c r="H339" s="94"/>
      <c r="I339" s="28"/>
      <c r="J339" s="41"/>
      <c r="K339" s="62">
        <f>J340+J341+J342</f>
        <v>300000</v>
      </c>
      <c r="L339" s="28"/>
      <c r="M339" s="28"/>
      <c r="N339" s="28"/>
      <c r="O339" s="42"/>
      <c r="T339" s="57" t="s">
        <v>338</v>
      </c>
    </row>
    <row r="340" spans="1:144" ht="30" x14ac:dyDescent="0.4">
      <c r="A340" s="28"/>
      <c r="B340" s="28" t="s">
        <v>444</v>
      </c>
      <c r="C340" s="28" t="s">
        <v>456</v>
      </c>
      <c r="D340" s="49"/>
      <c r="E340" s="49"/>
      <c r="F340" s="49">
        <v>1</v>
      </c>
      <c r="G340" s="49"/>
      <c r="H340" s="94">
        <f>SUM(Tabla1[[#This Row],[PRIMER TRIMESTRE]:[CUARTO TRIMESTRE]])</f>
        <v>1</v>
      </c>
      <c r="I340" s="19">
        <v>10000</v>
      </c>
      <c r="J340" s="19">
        <f t="shared" si="17"/>
        <v>10000</v>
      </c>
      <c r="K340" s="21"/>
      <c r="L340" s="17" t="s">
        <v>18</v>
      </c>
      <c r="M340" s="28" t="s">
        <v>346</v>
      </c>
      <c r="N340" s="28"/>
      <c r="O340" s="42"/>
      <c r="T340" s="57" t="s">
        <v>339</v>
      </c>
    </row>
    <row r="341" spans="1:144" ht="30" x14ac:dyDescent="0.4">
      <c r="A341" s="28"/>
      <c r="B341" s="28" t="s">
        <v>445</v>
      </c>
      <c r="C341" s="28" t="s">
        <v>456</v>
      </c>
      <c r="D341" s="49"/>
      <c r="E341" s="49">
        <v>1</v>
      </c>
      <c r="F341" s="49">
        <v>1</v>
      </c>
      <c r="G341" s="49">
        <v>1</v>
      </c>
      <c r="H341" s="94">
        <f>SUM(Tabla1[[#This Row],[PRIMER TRIMESTRE]:[CUARTO TRIMESTRE]])</f>
        <v>3</v>
      </c>
      <c r="I341" s="19">
        <v>30000</v>
      </c>
      <c r="J341" s="19">
        <f t="shared" si="17"/>
        <v>90000</v>
      </c>
      <c r="K341" s="21"/>
      <c r="L341" s="17" t="s">
        <v>18</v>
      </c>
      <c r="M341" s="28" t="s">
        <v>346</v>
      </c>
      <c r="N341" s="28"/>
      <c r="O341" s="42"/>
      <c r="T341" s="57" t="s">
        <v>340</v>
      </c>
    </row>
    <row r="342" spans="1:144" ht="30" x14ac:dyDescent="0.4">
      <c r="A342" s="96"/>
      <c r="B342" s="96" t="s">
        <v>605</v>
      </c>
      <c r="C342" s="96" t="s">
        <v>456</v>
      </c>
      <c r="D342" s="49">
        <v>1</v>
      </c>
      <c r="E342" s="49">
        <v>1</v>
      </c>
      <c r="F342" s="49">
        <v>1</v>
      </c>
      <c r="G342" s="49">
        <v>1</v>
      </c>
      <c r="H342" s="94">
        <f>SUM(Tabla1[[#This Row],[PRIMER TRIMESTRE]:[CUARTO TRIMESTRE]])</f>
        <v>4</v>
      </c>
      <c r="I342" s="19">
        <v>50000</v>
      </c>
      <c r="J342" s="19">
        <f>+H342*I342</f>
        <v>200000</v>
      </c>
      <c r="K342" s="21"/>
      <c r="L342" s="17" t="s">
        <v>18</v>
      </c>
      <c r="M342" s="96" t="s">
        <v>346</v>
      </c>
      <c r="N342" s="96"/>
      <c r="O342" s="42"/>
    </row>
    <row r="343" spans="1:144" ht="30" x14ac:dyDescent="0.4">
      <c r="A343" s="34"/>
      <c r="B343" s="34"/>
      <c r="C343" s="34"/>
      <c r="D343" s="52"/>
      <c r="E343" s="52"/>
      <c r="F343" s="52"/>
      <c r="G343" s="52"/>
      <c r="H343" s="69"/>
      <c r="I343" s="34"/>
      <c r="J343" s="53"/>
      <c r="K343" s="24"/>
      <c r="L343" s="34"/>
      <c r="M343" s="34"/>
      <c r="N343" s="34"/>
      <c r="O343" s="66"/>
    </row>
    <row r="344" spans="1:144" ht="30" x14ac:dyDescent="0.4">
      <c r="A344" s="35" t="s">
        <v>238</v>
      </c>
      <c r="B344" s="28"/>
      <c r="C344" s="28"/>
      <c r="D344" s="49"/>
      <c r="E344" s="49"/>
      <c r="F344" s="49"/>
      <c r="G344" s="49"/>
      <c r="H344" s="94"/>
      <c r="I344" s="28"/>
      <c r="J344" s="41"/>
      <c r="K344" s="62">
        <f>+SUM(J345:J345)</f>
        <v>10000</v>
      </c>
      <c r="L344" s="28"/>
      <c r="M344" s="28" t="s">
        <v>346</v>
      </c>
      <c r="N344" s="28"/>
      <c r="O344" s="42"/>
    </row>
    <row r="345" spans="1:144" ht="30" x14ac:dyDescent="0.4">
      <c r="A345" s="28"/>
      <c r="B345" s="28" t="s">
        <v>470</v>
      </c>
      <c r="C345" s="28" t="s">
        <v>456</v>
      </c>
      <c r="D345" s="49"/>
      <c r="E345" s="49">
        <v>1</v>
      </c>
      <c r="F345" s="49"/>
      <c r="G345" s="49"/>
      <c r="H345" s="94">
        <f>SUM(Tabla1[[#This Row],[PRIMER TRIMESTRE]:[CUARTO TRIMESTRE]])</f>
        <v>1</v>
      </c>
      <c r="I345" s="19">
        <v>10000</v>
      </c>
      <c r="J345" s="19">
        <f t="shared" si="17"/>
        <v>10000</v>
      </c>
      <c r="K345" s="21"/>
      <c r="L345" s="17" t="s">
        <v>18</v>
      </c>
      <c r="M345" s="28"/>
      <c r="N345" s="28"/>
      <c r="O345" s="42"/>
    </row>
    <row r="346" spans="1:144" ht="30" x14ac:dyDescent="0.4">
      <c r="A346" s="34"/>
      <c r="B346" s="34"/>
      <c r="C346" s="34"/>
      <c r="D346" s="52"/>
      <c r="E346" s="52"/>
      <c r="F346" s="52"/>
      <c r="G346" s="52"/>
      <c r="H346" s="69"/>
      <c r="I346" s="34"/>
      <c r="J346" s="53"/>
      <c r="K346" s="24"/>
      <c r="L346" s="34"/>
      <c r="M346" s="34"/>
      <c r="N346" s="34"/>
      <c r="O346" s="66"/>
    </row>
    <row r="347" spans="1:144" ht="30" x14ac:dyDescent="0.4">
      <c r="A347" s="35" t="s">
        <v>102</v>
      </c>
      <c r="B347" s="91"/>
      <c r="C347" s="91"/>
      <c r="D347" s="49"/>
      <c r="E347" s="49"/>
      <c r="F347" s="49"/>
      <c r="G347" s="49"/>
      <c r="H347" s="94"/>
      <c r="I347" s="91"/>
      <c r="J347" s="41"/>
      <c r="K347" s="62">
        <f>+SUM(J348)</f>
        <v>340000</v>
      </c>
      <c r="L347" s="91"/>
      <c r="M347" s="91"/>
      <c r="N347" s="91"/>
      <c r="O347" s="42"/>
    </row>
    <row r="348" spans="1:144" s="96" customFormat="1" ht="30" x14ac:dyDescent="0.4">
      <c r="A348" s="91"/>
      <c r="B348" s="88" t="s">
        <v>600</v>
      </c>
      <c r="C348" s="91" t="s">
        <v>456</v>
      </c>
      <c r="D348" s="49">
        <v>1</v>
      </c>
      <c r="E348" s="49">
        <v>1</v>
      </c>
      <c r="F348" s="49">
        <v>1</v>
      </c>
      <c r="G348" s="49">
        <v>1</v>
      </c>
      <c r="H348" s="94">
        <f>SUM(Tabla1[[#This Row],[PRIMER TRIMESTRE]:[CUARTO TRIMESTRE]])</f>
        <v>4</v>
      </c>
      <c r="I348" s="19">
        <v>85000</v>
      </c>
      <c r="J348" s="19">
        <f>+H348*I348</f>
        <v>340000</v>
      </c>
      <c r="K348" s="21"/>
      <c r="L348" s="17" t="s">
        <v>18</v>
      </c>
      <c r="M348" s="91" t="s">
        <v>346</v>
      </c>
      <c r="N348" s="91"/>
      <c r="O348" s="42"/>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c r="CD348" s="59"/>
      <c r="CE348" s="59"/>
      <c r="CF348" s="59"/>
      <c r="CG348" s="59"/>
      <c r="CH348" s="59"/>
      <c r="CI348" s="59"/>
      <c r="CJ348" s="59"/>
      <c r="CK348" s="59"/>
      <c r="CL348" s="59"/>
      <c r="CM348" s="59"/>
      <c r="CN348" s="59"/>
      <c r="CO348" s="59"/>
      <c r="CP348" s="59"/>
      <c r="CQ348" s="59"/>
      <c r="CR348" s="59"/>
      <c r="CS348" s="59"/>
      <c r="CT348" s="59"/>
      <c r="CU348" s="59"/>
      <c r="CV348" s="59"/>
      <c r="CW348" s="59"/>
      <c r="CX348" s="59"/>
      <c r="CY348" s="59"/>
      <c r="CZ348" s="59"/>
      <c r="DA348" s="59"/>
      <c r="DB348" s="59"/>
      <c r="DC348" s="59"/>
      <c r="DD348" s="59"/>
      <c r="DE348" s="59"/>
      <c r="DF348" s="59"/>
      <c r="DG348" s="59"/>
      <c r="DH348" s="59"/>
      <c r="DI348" s="59"/>
      <c r="DJ348" s="59"/>
      <c r="DK348" s="59"/>
      <c r="DL348" s="59"/>
      <c r="DM348" s="59"/>
      <c r="DN348" s="59"/>
      <c r="DO348" s="59"/>
      <c r="DP348" s="59"/>
      <c r="DQ348" s="59"/>
      <c r="DR348" s="59"/>
      <c r="DS348" s="59"/>
      <c r="DT348" s="59"/>
      <c r="DU348" s="59"/>
      <c r="DV348" s="59"/>
      <c r="DW348" s="59"/>
      <c r="DX348" s="59"/>
      <c r="DY348" s="59"/>
      <c r="DZ348" s="59"/>
      <c r="EA348" s="59"/>
      <c r="EB348" s="59"/>
      <c r="EC348" s="59"/>
      <c r="ED348" s="59"/>
      <c r="EE348" s="59"/>
      <c r="EF348" s="59"/>
      <c r="EG348" s="59"/>
      <c r="EH348" s="59"/>
      <c r="EI348" s="59"/>
      <c r="EJ348" s="59"/>
      <c r="EK348" s="59"/>
      <c r="EL348" s="59"/>
      <c r="EM348" s="59"/>
      <c r="EN348" s="59"/>
    </row>
    <row r="349" spans="1:144" ht="30" x14ac:dyDescent="0.4">
      <c r="A349" s="98"/>
      <c r="B349" s="64"/>
      <c r="C349" s="64"/>
      <c r="D349" s="76"/>
      <c r="E349" s="76"/>
      <c r="F349" s="76"/>
      <c r="G349" s="76"/>
      <c r="H349" s="69"/>
      <c r="I349" s="51"/>
      <c r="J349" s="51"/>
      <c r="K349" s="77"/>
      <c r="L349" s="34"/>
      <c r="M349" s="34"/>
      <c r="N349" s="64"/>
      <c r="O349" s="65"/>
    </row>
    <row r="350" spans="1:144" ht="30" x14ac:dyDescent="0.4">
      <c r="A350" s="35" t="s">
        <v>269</v>
      </c>
      <c r="B350" s="97"/>
      <c r="C350" s="97"/>
      <c r="D350" s="49"/>
      <c r="E350" s="49"/>
      <c r="F350" s="49"/>
      <c r="G350" s="49"/>
      <c r="H350" s="94"/>
      <c r="I350" s="19"/>
      <c r="J350" s="19"/>
      <c r="K350" s="62">
        <f>J351</f>
        <v>12500000</v>
      </c>
      <c r="L350" s="17"/>
      <c r="M350" s="97"/>
      <c r="N350" s="97"/>
      <c r="O350" s="42"/>
    </row>
    <row r="351" spans="1:144" ht="30" x14ac:dyDescent="0.4">
      <c r="A351" s="35"/>
      <c r="B351" s="97" t="s">
        <v>623</v>
      </c>
      <c r="C351" s="97" t="s">
        <v>456</v>
      </c>
      <c r="D351" s="49"/>
      <c r="E351" s="49"/>
      <c r="F351" s="49">
        <v>1</v>
      </c>
      <c r="G351" s="49"/>
      <c r="H351" s="94">
        <f>SUM(Tabla1[[#This Row],[PRIMER TRIMESTRE]:[CUARTO TRIMESTRE]])</f>
        <v>1</v>
      </c>
      <c r="I351" s="19">
        <v>12500000</v>
      </c>
      <c r="J351" s="19">
        <f t="shared" ref="J351" si="18">+H351*I351</f>
        <v>12500000</v>
      </c>
      <c r="K351" s="21"/>
      <c r="L351" s="97" t="s">
        <v>624</v>
      </c>
      <c r="M351" s="97" t="s">
        <v>346</v>
      </c>
      <c r="N351" s="97"/>
      <c r="O351" s="42"/>
    </row>
    <row r="352" spans="1:144" ht="30" x14ac:dyDescent="0.4">
      <c r="A352" s="100"/>
      <c r="B352" s="34"/>
      <c r="C352" s="34"/>
      <c r="D352" s="52"/>
      <c r="E352" s="52"/>
      <c r="F352" s="52"/>
      <c r="G352" s="52"/>
      <c r="H352" s="69"/>
      <c r="I352" s="25"/>
      <c r="J352" s="25"/>
      <c r="K352" s="24"/>
      <c r="L352" s="34"/>
      <c r="M352" s="34"/>
      <c r="N352" s="34"/>
      <c r="O352" s="66"/>
    </row>
    <row r="353" spans="1:144" s="96" customFormat="1" ht="30" x14ac:dyDescent="0.4">
      <c r="A353" s="1"/>
      <c r="B353" s="1"/>
      <c r="C353" s="1"/>
      <c r="D353" s="44"/>
      <c r="E353" s="44"/>
      <c r="F353" s="44"/>
      <c r="G353" s="44"/>
      <c r="H353" s="1"/>
      <c r="I353" s="1"/>
      <c r="J353" s="1"/>
      <c r="K353" s="1"/>
      <c r="L353" s="1"/>
      <c r="M353" s="1"/>
      <c r="N353" s="1"/>
      <c r="O353" s="2"/>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c r="EA353" s="59"/>
      <c r="EB353" s="59"/>
      <c r="EC353" s="59"/>
      <c r="ED353" s="59"/>
      <c r="EE353" s="59"/>
      <c r="EF353" s="59"/>
      <c r="EG353" s="59"/>
      <c r="EH353" s="59"/>
      <c r="EI353" s="59"/>
      <c r="EJ353" s="59"/>
      <c r="EK353" s="59"/>
      <c r="EL353" s="59"/>
      <c r="EM353" s="59"/>
      <c r="EN353" s="59"/>
    </row>
    <row r="354" spans="1:144" s="27" customFormat="1" ht="18.75" thickBot="1" x14ac:dyDescent="0.3">
      <c r="A354" s="1"/>
      <c r="B354" s="1"/>
      <c r="C354" s="1"/>
      <c r="D354" s="44"/>
      <c r="E354" s="44"/>
      <c r="F354" s="44"/>
      <c r="G354" s="44"/>
      <c r="H354" s="1"/>
      <c r="I354" s="1"/>
      <c r="J354" s="1"/>
      <c r="K354" s="1"/>
      <c r="L354" s="1"/>
      <c r="M354" s="1"/>
      <c r="N354" s="1"/>
      <c r="O354" s="2"/>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row>
    <row r="355" spans="1:144" s="96" customFormat="1" ht="30.75" thickBot="1" x14ac:dyDescent="0.45">
      <c r="A355" s="1"/>
      <c r="B355" s="1"/>
      <c r="C355" s="1"/>
      <c r="D355" s="44"/>
      <c r="E355" s="44"/>
      <c r="F355" s="44"/>
      <c r="G355" s="44"/>
      <c r="H355" s="1"/>
      <c r="I355" s="1"/>
      <c r="J355" s="102" t="s">
        <v>608</v>
      </c>
      <c r="K355" s="101">
        <f>K350+K347+K344+K339+K334+K331+K326+K323+K320+K316+K313+K307+K298+K288+K261+K254+K251+K247+K244+K239+K218+K210+K107+K91+K69+K66+K61+K47+K41+K35+K27+K20+K15</f>
        <v>47900094</v>
      </c>
      <c r="L355" s="1"/>
      <c r="M355" s="1"/>
      <c r="N355" s="1"/>
      <c r="O355" s="2"/>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c r="EA355" s="59"/>
      <c r="EB355" s="59"/>
      <c r="EC355" s="59"/>
      <c r="ED355" s="59"/>
      <c r="EE355" s="59"/>
      <c r="EF355" s="59"/>
      <c r="EG355" s="59"/>
      <c r="EH355" s="59"/>
      <c r="EI355" s="59"/>
      <c r="EJ355" s="59"/>
      <c r="EK355" s="59"/>
      <c r="EL355" s="59"/>
      <c r="EM355" s="59"/>
      <c r="EN355" s="59"/>
    </row>
    <row r="356" spans="1:144" s="96" customFormat="1" ht="37.5" x14ac:dyDescent="0.5">
      <c r="A356" s="1"/>
      <c r="B356" s="81"/>
      <c r="C356" s="1"/>
      <c r="D356" s="44"/>
      <c r="E356" s="44"/>
      <c r="F356" s="44"/>
      <c r="G356" s="44"/>
      <c r="H356" s="1"/>
      <c r="I356" s="1"/>
      <c r="J356" s="97"/>
      <c r="K356" s="62"/>
      <c r="L356" s="1"/>
      <c r="M356" s="1"/>
      <c r="N356" s="1"/>
      <c r="O356" s="2"/>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c r="EA356" s="59"/>
      <c r="EB356" s="59"/>
      <c r="EC356" s="59"/>
      <c r="ED356" s="59"/>
      <c r="EE356" s="59"/>
      <c r="EF356" s="59"/>
      <c r="EG356" s="59"/>
      <c r="EH356" s="59"/>
      <c r="EI356" s="59"/>
      <c r="EJ356" s="59"/>
      <c r="EK356" s="59"/>
      <c r="EL356" s="59"/>
      <c r="EM356" s="59"/>
      <c r="EN356" s="59"/>
    </row>
    <row r="357" spans="1:144" s="34" customFormat="1" ht="37.5" x14ac:dyDescent="0.5">
      <c r="A357" s="1"/>
      <c r="B357" s="115"/>
      <c r="C357" s="1"/>
      <c r="D357" s="44"/>
      <c r="E357" s="44"/>
      <c r="F357" s="44"/>
      <c r="G357" s="44"/>
      <c r="H357" s="1"/>
      <c r="I357" s="1"/>
      <c r="J357" s="97"/>
      <c r="K357" s="62"/>
      <c r="L357" s="1"/>
      <c r="M357" s="1"/>
      <c r="N357" s="1"/>
      <c r="O357" s="2"/>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59"/>
      <c r="CA357" s="59"/>
    </row>
    <row r="358" spans="1:144" s="97" customFormat="1" ht="30" x14ac:dyDescent="0.4">
      <c r="A358" s="1"/>
      <c r="B358" s="116"/>
      <c r="C358" s="1"/>
      <c r="D358" s="44"/>
      <c r="E358" s="44"/>
      <c r="F358" s="44"/>
      <c r="G358" s="44"/>
      <c r="H358" s="1"/>
      <c r="I358" s="1"/>
      <c r="J358" s="1"/>
      <c r="K358" s="1"/>
      <c r="L358" s="1"/>
      <c r="M358" s="1"/>
      <c r="N358" s="1"/>
      <c r="O358" s="2"/>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59"/>
      <c r="CA358" s="59"/>
      <c r="CB358" s="59"/>
      <c r="CC358" s="59"/>
      <c r="CD358" s="59"/>
      <c r="CE358" s="59"/>
      <c r="CF358" s="59"/>
      <c r="CG358" s="59"/>
      <c r="CH358" s="59"/>
      <c r="CI358" s="59"/>
      <c r="CJ358" s="59"/>
      <c r="CK358" s="59"/>
      <c r="CL358" s="59"/>
      <c r="CM358" s="59"/>
      <c r="CN358" s="59"/>
      <c r="CO358" s="59"/>
      <c r="CP358" s="59"/>
      <c r="CQ358" s="59"/>
      <c r="CR358" s="59"/>
      <c r="CS358" s="59"/>
      <c r="CT358" s="59"/>
      <c r="CU358" s="59"/>
      <c r="CV358" s="59"/>
      <c r="CW358" s="59"/>
      <c r="CX358" s="59"/>
      <c r="CY358" s="59"/>
      <c r="CZ358" s="59"/>
      <c r="DA358" s="59"/>
      <c r="DB358" s="59"/>
      <c r="DC358" s="59"/>
      <c r="DD358" s="59"/>
      <c r="DE358" s="59"/>
      <c r="DF358" s="59"/>
      <c r="DG358" s="59"/>
      <c r="DH358" s="59"/>
      <c r="DI358" s="59"/>
      <c r="DJ358" s="59"/>
      <c r="DK358" s="59"/>
      <c r="DL358" s="59"/>
      <c r="DM358" s="59"/>
      <c r="DN358" s="59"/>
      <c r="DO358" s="59"/>
      <c r="DP358" s="59"/>
      <c r="DQ358" s="59"/>
      <c r="DR358" s="59"/>
      <c r="DS358" s="59"/>
      <c r="DT358" s="59"/>
      <c r="DU358" s="59"/>
      <c r="DV358" s="59"/>
      <c r="DW358" s="59"/>
      <c r="DX358" s="59"/>
      <c r="DY358" s="59"/>
      <c r="DZ358" s="59"/>
      <c r="EA358" s="59"/>
      <c r="EB358" s="59"/>
      <c r="EC358" s="59"/>
      <c r="ED358" s="59"/>
      <c r="EE358" s="59"/>
      <c r="EF358" s="59"/>
      <c r="EG358" s="59"/>
      <c r="EH358" s="59"/>
      <c r="EI358" s="59"/>
      <c r="EJ358" s="59"/>
      <c r="EK358" s="59"/>
      <c r="EL358" s="59"/>
      <c r="EM358" s="59"/>
      <c r="EN358" s="59"/>
    </row>
    <row r="359" spans="1:144" s="97" customFormat="1" ht="37.5" x14ac:dyDescent="0.5">
      <c r="A359" s="1"/>
      <c r="B359" s="117"/>
      <c r="C359" s="1"/>
      <c r="D359" s="44"/>
      <c r="E359" s="44"/>
      <c r="F359" s="44"/>
      <c r="G359" s="44"/>
      <c r="H359" s="1"/>
      <c r="I359" s="1"/>
      <c r="J359" s="1"/>
      <c r="K359" s="1"/>
      <c r="L359" s="1"/>
      <c r="M359" s="1"/>
      <c r="N359" s="1"/>
      <c r="O359" s="2"/>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59"/>
      <c r="CC359" s="59"/>
      <c r="CD359" s="59"/>
      <c r="CE359" s="59"/>
      <c r="CF359" s="59"/>
      <c r="CG359" s="59"/>
      <c r="CH359" s="59"/>
      <c r="CI359" s="59"/>
      <c r="CJ359" s="59"/>
      <c r="CK359" s="59"/>
      <c r="CL359" s="59"/>
      <c r="CM359" s="59"/>
      <c r="CN359" s="59"/>
      <c r="CO359" s="59"/>
      <c r="CP359" s="59"/>
      <c r="CQ359" s="59"/>
      <c r="CR359" s="59"/>
      <c r="CS359" s="59"/>
      <c r="CT359" s="59"/>
      <c r="CU359" s="59"/>
      <c r="CV359" s="59"/>
      <c r="CW359" s="59"/>
      <c r="CX359" s="59"/>
      <c r="CY359" s="59"/>
      <c r="CZ359" s="59"/>
      <c r="DA359" s="59"/>
      <c r="DB359" s="59"/>
      <c r="DC359" s="59"/>
      <c r="DD359" s="59"/>
      <c r="DE359" s="59"/>
      <c r="DF359" s="59"/>
      <c r="DG359" s="59"/>
      <c r="DH359" s="59"/>
      <c r="DI359" s="59"/>
      <c r="DJ359" s="59"/>
      <c r="DK359" s="59"/>
      <c r="DL359" s="59"/>
      <c r="DM359" s="59"/>
      <c r="DN359" s="59"/>
      <c r="DO359" s="59"/>
      <c r="DP359" s="59"/>
      <c r="DQ359" s="59"/>
      <c r="DR359" s="59"/>
      <c r="DS359" s="59"/>
      <c r="DT359" s="59"/>
      <c r="DU359" s="59"/>
      <c r="DV359" s="59"/>
      <c r="DW359" s="59"/>
      <c r="DX359" s="59"/>
      <c r="DY359" s="59"/>
      <c r="DZ359" s="59"/>
      <c r="EA359" s="59"/>
      <c r="EB359" s="59"/>
      <c r="EC359" s="59"/>
      <c r="ED359" s="59"/>
      <c r="EE359" s="59"/>
      <c r="EF359" s="59"/>
      <c r="EG359" s="59"/>
      <c r="EH359" s="59"/>
      <c r="EI359" s="59"/>
      <c r="EJ359" s="59"/>
      <c r="EK359" s="59"/>
      <c r="EL359" s="59"/>
      <c r="EM359" s="59"/>
      <c r="EN359" s="59"/>
    </row>
    <row r="360" spans="1:144" s="97" customFormat="1" ht="37.5" x14ac:dyDescent="0.5">
      <c r="A360" s="1"/>
      <c r="B360" s="117"/>
      <c r="C360" s="1"/>
      <c r="D360" s="44"/>
      <c r="E360" s="44"/>
      <c r="F360" s="44"/>
      <c r="G360" s="44"/>
      <c r="H360" s="1"/>
      <c r="I360" s="1"/>
      <c r="J360" s="1"/>
      <c r="K360" s="1"/>
      <c r="L360" s="1"/>
      <c r="M360" s="1"/>
      <c r="N360" s="1"/>
      <c r="O360" s="2"/>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59"/>
      <c r="CC360" s="59"/>
      <c r="CD360" s="59"/>
      <c r="CE360" s="59"/>
      <c r="CF360" s="59"/>
      <c r="CG360" s="59"/>
      <c r="CH360" s="59"/>
      <c r="CI360" s="59"/>
      <c r="CJ360" s="59"/>
      <c r="CK360" s="59"/>
      <c r="CL360" s="59"/>
      <c r="CM360" s="59"/>
      <c r="CN360" s="59"/>
      <c r="CO360" s="59"/>
      <c r="CP360" s="59"/>
      <c r="CQ360" s="59"/>
      <c r="CR360" s="59"/>
      <c r="CS360" s="59"/>
      <c r="CT360" s="59"/>
      <c r="CU360" s="59"/>
      <c r="CV360" s="59"/>
      <c r="CW360" s="59"/>
      <c r="CX360" s="59"/>
      <c r="CY360" s="59"/>
      <c r="CZ360" s="59"/>
      <c r="DA360" s="59"/>
      <c r="DB360" s="59"/>
      <c r="DC360" s="59"/>
      <c r="DD360" s="59"/>
      <c r="DE360" s="59"/>
      <c r="DF360" s="59"/>
      <c r="DG360" s="59"/>
      <c r="DH360" s="59"/>
      <c r="DI360" s="59"/>
      <c r="DJ360" s="59"/>
      <c r="DK360" s="59"/>
      <c r="DL360" s="59"/>
      <c r="DM360" s="59"/>
      <c r="DN360" s="59"/>
      <c r="DO360" s="59"/>
      <c r="DP360" s="59"/>
      <c r="DQ360" s="59"/>
      <c r="DR360" s="59"/>
      <c r="DS360" s="59"/>
      <c r="DT360" s="59"/>
      <c r="DU360" s="59"/>
      <c r="DV360" s="59"/>
      <c r="DW360" s="59"/>
      <c r="DX360" s="59"/>
      <c r="DY360" s="59"/>
      <c r="DZ360" s="59"/>
      <c r="EA360" s="59"/>
      <c r="EB360" s="59"/>
      <c r="EC360" s="59"/>
      <c r="ED360" s="59"/>
      <c r="EE360" s="59"/>
      <c r="EF360" s="59"/>
      <c r="EG360" s="59"/>
      <c r="EH360" s="59"/>
      <c r="EI360" s="59"/>
      <c r="EJ360" s="59"/>
      <c r="EK360" s="59"/>
      <c r="EL360" s="59"/>
      <c r="EM360" s="59"/>
      <c r="EN360" s="59"/>
    </row>
    <row r="361" spans="1:144" s="34" customFormat="1" ht="30" x14ac:dyDescent="0.4">
      <c r="A361" s="1"/>
      <c r="B361" s="116"/>
      <c r="C361" s="1"/>
      <c r="D361" s="44"/>
      <c r="E361" s="44"/>
      <c r="F361" s="44"/>
      <c r="G361" s="44"/>
      <c r="H361" s="1"/>
      <c r="I361" s="1"/>
      <c r="J361" s="1"/>
      <c r="K361" s="1"/>
      <c r="L361" s="1"/>
      <c r="M361" s="1"/>
      <c r="N361" s="1"/>
      <c r="O361" s="2"/>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row>
    <row r="362" spans="1:144" s="97" customFormat="1" ht="30" x14ac:dyDescent="0.4">
      <c r="A362" s="1"/>
      <c r="B362" s="1"/>
      <c r="C362" s="1"/>
      <c r="D362" s="44"/>
      <c r="E362" s="44"/>
      <c r="F362" s="44"/>
      <c r="G362" s="44"/>
      <c r="H362" s="1"/>
      <c r="I362" s="1"/>
      <c r="J362" s="1"/>
      <c r="K362" s="1"/>
      <c r="L362" s="1"/>
      <c r="M362" s="1"/>
      <c r="N362" s="1"/>
      <c r="O362" s="2"/>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59"/>
      <c r="CC362" s="59"/>
      <c r="CD362" s="59"/>
      <c r="CE362" s="59"/>
      <c r="CF362" s="59"/>
      <c r="CG362" s="59"/>
      <c r="CH362" s="59"/>
      <c r="CI362" s="59"/>
      <c r="CJ362" s="59"/>
      <c r="CK362" s="59"/>
      <c r="CL362" s="59"/>
      <c r="CM362" s="59"/>
      <c r="CN362" s="59"/>
      <c r="CO362" s="59"/>
      <c r="CP362" s="59"/>
      <c r="CQ362" s="59"/>
      <c r="CR362" s="59"/>
      <c r="CS362" s="59"/>
      <c r="CT362" s="59"/>
      <c r="CU362" s="59"/>
      <c r="CV362" s="59"/>
      <c r="CW362" s="59"/>
      <c r="CX362" s="59"/>
      <c r="CY362" s="59"/>
      <c r="CZ362" s="59"/>
      <c r="DA362" s="59"/>
      <c r="DB362" s="59"/>
      <c r="DC362" s="59"/>
      <c r="DD362" s="59"/>
      <c r="DE362" s="59"/>
      <c r="DF362" s="59"/>
      <c r="DG362" s="59"/>
      <c r="DH362" s="59"/>
      <c r="DI362" s="59"/>
      <c r="DJ362" s="59"/>
      <c r="DK362" s="59"/>
      <c r="DL362" s="59"/>
      <c r="DM362" s="59"/>
      <c r="DN362" s="59"/>
      <c r="DO362" s="59"/>
      <c r="DP362" s="59"/>
      <c r="DQ362" s="59"/>
      <c r="DR362" s="59"/>
      <c r="DS362" s="59"/>
      <c r="DT362" s="59"/>
      <c r="DU362" s="59"/>
      <c r="DV362" s="59"/>
      <c r="DW362" s="59"/>
      <c r="DX362" s="59"/>
      <c r="DY362" s="59"/>
      <c r="DZ362" s="59"/>
      <c r="EA362" s="59"/>
      <c r="EB362" s="59"/>
      <c r="EC362" s="59"/>
      <c r="ED362" s="59"/>
      <c r="EE362" s="59"/>
      <c r="EF362" s="59"/>
      <c r="EG362" s="59"/>
      <c r="EH362" s="59"/>
      <c r="EI362" s="59"/>
      <c r="EJ362" s="59"/>
      <c r="EK362" s="59"/>
      <c r="EL362" s="59"/>
      <c r="EM362" s="59"/>
      <c r="EN362" s="59"/>
    </row>
    <row r="363" spans="1:144" s="97" customFormat="1" ht="30" x14ac:dyDescent="0.4">
      <c r="A363" s="1"/>
      <c r="B363" s="1"/>
      <c r="C363" s="1"/>
      <c r="D363" s="44"/>
      <c r="E363" s="44"/>
      <c r="F363" s="44"/>
      <c r="G363" s="44"/>
      <c r="H363" s="1"/>
      <c r="I363" s="1"/>
      <c r="J363" s="1"/>
      <c r="K363" s="1"/>
      <c r="L363" s="1"/>
      <c r="M363" s="1"/>
      <c r="N363" s="1"/>
      <c r="O363" s="2"/>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59"/>
      <c r="CC363" s="59"/>
      <c r="CD363" s="59"/>
      <c r="CE363" s="59"/>
      <c r="CF363" s="59"/>
      <c r="CG363" s="59"/>
      <c r="CH363" s="59"/>
      <c r="CI363" s="59"/>
      <c r="CJ363" s="59"/>
      <c r="CK363" s="59"/>
      <c r="CL363" s="59"/>
      <c r="CM363" s="59"/>
      <c r="CN363" s="59"/>
      <c r="CO363" s="59"/>
      <c r="CP363" s="59"/>
      <c r="CQ363" s="59"/>
      <c r="CR363" s="59"/>
      <c r="CS363" s="59"/>
      <c r="CT363" s="59"/>
      <c r="CU363" s="59"/>
      <c r="CV363" s="59"/>
      <c r="CW363" s="59"/>
      <c r="CX363" s="59"/>
      <c r="CY363" s="59"/>
      <c r="CZ363" s="59"/>
      <c r="DA363" s="59"/>
      <c r="DB363" s="59"/>
      <c r="DC363" s="59"/>
      <c r="DD363" s="59"/>
      <c r="DE363" s="59"/>
      <c r="DF363" s="59"/>
      <c r="DG363" s="59"/>
      <c r="DH363" s="59"/>
      <c r="DI363" s="59"/>
      <c r="DJ363" s="59"/>
      <c r="DK363" s="59"/>
      <c r="DL363" s="59"/>
      <c r="DM363" s="59"/>
      <c r="DN363" s="59"/>
      <c r="DO363" s="59"/>
      <c r="DP363" s="59"/>
      <c r="DQ363" s="59"/>
      <c r="DR363" s="59"/>
      <c r="DS363" s="59"/>
      <c r="DT363" s="59"/>
      <c r="DU363" s="59"/>
      <c r="DV363" s="59"/>
      <c r="DW363" s="59"/>
      <c r="DX363" s="59"/>
      <c r="DY363" s="59"/>
      <c r="DZ363" s="59"/>
      <c r="EA363" s="59"/>
      <c r="EB363" s="59"/>
      <c r="EC363" s="59"/>
      <c r="ED363" s="59"/>
      <c r="EE363" s="59"/>
      <c r="EF363" s="59"/>
      <c r="EG363" s="59"/>
      <c r="EH363" s="59"/>
      <c r="EI363" s="59"/>
      <c r="EJ363" s="59"/>
      <c r="EK363" s="59"/>
      <c r="EL363" s="59"/>
      <c r="EM363" s="59"/>
      <c r="EN363" s="59"/>
    </row>
    <row r="364" spans="1:144" s="97" customFormat="1" ht="30" x14ac:dyDescent="0.4">
      <c r="A364" s="1"/>
      <c r="B364" s="1"/>
      <c r="C364" s="1"/>
      <c r="D364" s="44"/>
      <c r="E364" s="44"/>
      <c r="F364" s="44"/>
      <c r="G364" s="44"/>
      <c r="H364" s="1"/>
      <c r="I364" s="1"/>
      <c r="J364" s="1"/>
      <c r="K364" s="1"/>
      <c r="L364" s="1"/>
      <c r="M364" s="1"/>
      <c r="N364" s="1"/>
      <c r="O364" s="2" t="s">
        <v>621</v>
      </c>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c r="CD364" s="59"/>
      <c r="CE364" s="59"/>
      <c r="CF364" s="59"/>
      <c r="CG364" s="59"/>
      <c r="CH364" s="59"/>
      <c r="CI364" s="59"/>
      <c r="CJ364" s="59"/>
      <c r="CK364" s="59"/>
      <c r="CL364" s="59"/>
      <c r="CM364" s="59"/>
      <c r="CN364" s="59"/>
      <c r="CO364" s="59"/>
      <c r="CP364" s="59"/>
      <c r="CQ364" s="59"/>
      <c r="CR364" s="59"/>
      <c r="CS364" s="59"/>
      <c r="CT364" s="59"/>
      <c r="CU364" s="59"/>
      <c r="CV364" s="59"/>
      <c r="CW364" s="59"/>
      <c r="CX364" s="59"/>
      <c r="CY364" s="59"/>
      <c r="CZ364" s="59"/>
      <c r="DA364" s="59"/>
      <c r="DB364" s="59"/>
      <c r="DC364" s="59"/>
      <c r="DD364" s="59"/>
      <c r="DE364" s="59"/>
      <c r="DF364" s="59"/>
      <c r="DG364" s="59"/>
      <c r="DH364" s="59"/>
      <c r="DI364" s="59"/>
      <c r="DJ364" s="59"/>
      <c r="DK364" s="59"/>
      <c r="DL364" s="59"/>
      <c r="DM364" s="59"/>
      <c r="DN364" s="59"/>
      <c r="DO364" s="59"/>
      <c r="DP364" s="59"/>
      <c r="DQ364" s="59"/>
      <c r="DR364" s="59"/>
      <c r="DS364" s="59"/>
      <c r="DT364" s="59"/>
      <c r="DU364" s="59"/>
      <c r="DV364" s="59"/>
      <c r="DW364" s="59"/>
      <c r="DX364" s="59"/>
      <c r="DY364" s="59"/>
      <c r="DZ364" s="59"/>
      <c r="EA364" s="59"/>
      <c r="EB364" s="59"/>
      <c r="EC364" s="59"/>
      <c r="ED364" s="59"/>
      <c r="EE364" s="59"/>
      <c r="EF364" s="59"/>
      <c r="EG364" s="59"/>
      <c r="EH364" s="59"/>
      <c r="EI364" s="59"/>
      <c r="EJ364" s="59"/>
      <c r="EK364" s="59"/>
      <c r="EL364" s="59"/>
      <c r="EM364" s="59"/>
      <c r="EN364" s="59"/>
    </row>
    <row r="365" spans="1:144" s="97" customFormat="1" ht="30" x14ac:dyDescent="0.4">
      <c r="A365" s="1"/>
      <c r="B365" s="1"/>
      <c r="C365" s="1"/>
      <c r="D365" s="44"/>
      <c r="E365" s="44"/>
      <c r="F365" s="44"/>
      <c r="G365" s="44"/>
      <c r="H365" s="1"/>
      <c r="I365" s="1"/>
      <c r="J365" s="1"/>
      <c r="K365" s="1"/>
      <c r="L365" s="1"/>
      <c r="M365" s="1"/>
      <c r="N365" s="1"/>
      <c r="O365" s="2"/>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59"/>
      <c r="CC365" s="59"/>
      <c r="CD365" s="59"/>
      <c r="CE365" s="59"/>
      <c r="CF365" s="59"/>
      <c r="CG365" s="59"/>
      <c r="CH365" s="59"/>
      <c r="CI365" s="59"/>
      <c r="CJ365" s="59"/>
      <c r="CK365" s="59"/>
      <c r="CL365" s="59"/>
      <c r="CM365" s="59"/>
      <c r="CN365" s="59"/>
      <c r="CO365" s="59"/>
      <c r="CP365" s="59"/>
      <c r="CQ365" s="59"/>
      <c r="CR365" s="59"/>
      <c r="CS365" s="59"/>
      <c r="CT365" s="59"/>
      <c r="CU365" s="59"/>
      <c r="CV365" s="59"/>
      <c r="CW365" s="59"/>
      <c r="CX365" s="59"/>
      <c r="CY365" s="59"/>
      <c r="CZ365" s="59"/>
      <c r="DA365" s="59"/>
      <c r="DB365" s="59"/>
      <c r="DC365" s="59"/>
      <c r="DD365" s="59"/>
      <c r="DE365" s="59"/>
      <c r="DF365" s="59"/>
      <c r="DG365" s="59"/>
      <c r="DH365" s="59"/>
      <c r="DI365" s="59"/>
      <c r="DJ365" s="59"/>
      <c r="DK365" s="59"/>
      <c r="DL365" s="59"/>
      <c r="DM365" s="59"/>
      <c r="DN365" s="59"/>
      <c r="DO365" s="59"/>
      <c r="DP365" s="59"/>
      <c r="DQ365" s="59"/>
      <c r="DR365" s="59"/>
      <c r="DS365" s="59"/>
      <c r="DT365" s="59"/>
      <c r="DU365" s="59"/>
      <c r="DV365" s="59"/>
      <c r="DW365" s="59"/>
      <c r="DX365" s="59"/>
      <c r="DY365" s="59"/>
      <c r="DZ365" s="59"/>
      <c r="EA365" s="59"/>
      <c r="EB365" s="59"/>
      <c r="EC365" s="59"/>
      <c r="ED365" s="59"/>
      <c r="EE365" s="59"/>
      <c r="EF365" s="59"/>
      <c r="EG365" s="59"/>
      <c r="EH365" s="59"/>
      <c r="EI365" s="59"/>
      <c r="EJ365" s="59"/>
      <c r="EK365" s="59"/>
      <c r="EL365" s="59"/>
      <c r="EM365" s="59"/>
      <c r="EN365" s="59"/>
    </row>
    <row r="366" spans="1:144" x14ac:dyDescent="0.25">
      <c r="O366" s="2"/>
    </row>
    <row r="367" spans="1:144" ht="38.25" customHeight="1" x14ac:dyDescent="0.25">
      <c r="O367" s="2"/>
    </row>
    <row r="368" spans="1:144" x14ac:dyDescent="0.25">
      <c r="O368" s="2"/>
    </row>
    <row r="369" spans="15:15" x14ac:dyDescent="0.25">
      <c r="O369" s="2"/>
    </row>
    <row r="370" spans="15:15" x14ac:dyDescent="0.25">
      <c r="O370" s="2"/>
    </row>
    <row r="371" spans="15:15" x14ac:dyDescent="0.25">
      <c r="O371" s="2"/>
    </row>
    <row r="372" spans="15:15" x14ac:dyDescent="0.25">
      <c r="O372" s="2"/>
    </row>
    <row r="373" spans="15:15" x14ac:dyDescent="0.25">
      <c r="O373" s="2"/>
    </row>
    <row r="374" spans="15:15" x14ac:dyDescent="0.25">
      <c r="O374" s="2"/>
    </row>
    <row r="375" spans="15:15" x14ac:dyDescent="0.25">
      <c r="O375" s="2"/>
    </row>
    <row r="376" spans="15:15" x14ac:dyDescent="0.25">
      <c r="O376" s="2"/>
    </row>
    <row r="377" spans="15:15" x14ac:dyDescent="0.25">
      <c r="O377" s="2"/>
    </row>
    <row r="378" spans="15:15" x14ac:dyDescent="0.25">
      <c r="O378" s="2"/>
    </row>
    <row r="379" spans="15:15" x14ac:dyDescent="0.25">
      <c r="O379" s="2"/>
    </row>
    <row r="380" spans="15:15" x14ac:dyDescent="0.25">
      <c r="O380" s="2"/>
    </row>
    <row r="381" spans="15:15" x14ac:dyDescent="0.25">
      <c r="O381" s="2"/>
    </row>
    <row r="382" spans="15:15" x14ac:dyDescent="0.25">
      <c r="O382" s="2"/>
    </row>
    <row r="383" spans="15:15" x14ac:dyDescent="0.25">
      <c r="O383" s="2"/>
    </row>
    <row r="384" spans="15:15" x14ac:dyDescent="0.25">
      <c r="O384" s="2"/>
    </row>
    <row r="385" spans="15:15" x14ac:dyDescent="0.25">
      <c r="O385" s="2"/>
    </row>
    <row r="386" spans="15:15" x14ac:dyDescent="0.25">
      <c r="O386" s="2"/>
    </row>
    <row r="387" spans="15:15" x14ac:dyDescent="0.25">
      <c r="O387" s="2"/>
    </row>
    <row r="388" spans="15:15" x14ac:dyDescent="0.25">
      <c r="O388" s="2"/>
    </row>
    <row r="389" spans="15:15" x14ac:dyDescent="0.25">
      <c r="O389" s="2"/>
    </row>
    <row r="390" spans="15:15" x14ac:dyDescent="0.25">
      <c r="O390" s="2"/>
    </row>
    <row r="391" spans="15:15" x14ac:dyDescent="0.25">
      <c r="O391" s="2"/>
    </row>
    <row r="392" spans="15:15" x14ac:dyDescent="0.25">
      <c r="O392" s="2"/>
    </row>
    <row r="393" spans="15:15" x14ac:dyDescent="0.25">
      <c r="O393" s="2"/>
    </row>
    <row r="394" spans="15:15" x14ac:dyDescent="0.25">
      <c r="O394" s="2"/>
    </row>
    <row r="395" spans="15:15" x14ac:dyDescent="0.25">
      <c r="O395" s="2"/>
    </row>
    <row r="396" spans="15:15" x14ac:dyDescent="0.25">
      <c r="O396" s="2"/>
    </row>
    <row r="397" spans="15:15" x14ac:dyDescent="0.25">
      <c r="O397" s="2"/>
    </row>
    <row r="398" spans="15:15" x14ac:dyDescent="0.25">
      <c r="O398" s="2"/>
    </row>
    <row r="399" spans="15:15" x14ac:dyDescent="0.25">
      <c r="O399" s="2"/>
    </row>
    <row r="400" spans="15:15" x14ac:dyDescent="0.25">
      <c r="O400" s="2"/>
    </row>
    <row r="401" spans="15:15" x14ac:dyDescent="0.25">
      <c r="O401" s="2"/>
    </row>
    <row r="402" spans="15:15" x14ac:dyDescent="0.25">
      <c r="O402" s="2"/>
    </row>
    <row r="403" spans="15:15" x14ac:dyDescent="0.25">
      <c r="O403" s="2"/>
    </row>
    <row r="404" spans="15:15" x14ac:dyDescent="0.25">
      <c r="O404" s="2"/>
    </row>
    <row r="405" spans="15:15" x14ac:dyDescent="0.25">
      <c r="O405" s="2"/>
    </row>
    <row r="406" spans="15:15" x14ac:dyDescent="0.25">
      <c r="O406" s="2"/>
    </row>
    <row r="407" spans="15:15" x14ac:dyDescent="0.25">
      <c r="O407" s="2"/>
    </row>
    <row r="408" spans="15:15" x14ac:dyDescent="0.25">
      <c r="O408" s="2"/>
    </row>
    <row r="409" spans="15:15" x14ac:dyDescent="0.25">
      <c r="O409" s="2"/>
    </row>
    <row r="410" spans="15:15" x14ac:dyDescent="0.25">
      <c r="O410" s="2"/>
    </row>
    <row r="411" spans="15:15" x14ac:dyDescent="0.25">
      <c r="O411" s="2"/>
    </row>
    <row r="412" spans="15:15" x14ac:dyDescent="0.25">
      <c r="O412" s="2"/>
    </row>
    <row r="413" spans="15:15" x14ac:dyDescent="0.25">
      <c r="O413" s="2"/>
    </row>
    <row r="414" spans="15:15" x14ac:dyDescent="0.25">
      <c r="O414" s="2"/>
    </row>
    <row r="415" spans="15:15" x14ac:dyDescent="0.25">
      <c r="O415" s="2"/>
    </row>
    <row r="416" spans="15:15" x14ac:dyDescent="0.25">
      <c r="O416" s="2"/>
    </row>
    <row r="417" spans="15:15" x14ac:dyDescent="0.25">
      <c r="O417" s="2"/>
    </row>
    <row r="418" spans="15:15" x14ac:dyDescent="0.25">
      <c r="O418" s="2"/>
    </row>
    <row r="419" spans="15:15" x14ac:dyDescent="0.25">
      <c r="O419" s="2"/>
    </row>
    <row r="420" spans="15:15" x14ac:dyDescent="0.25">
      <c r="O420" s="2"/>
    </row>
    <row r="421" spans="15:15" x14ac:dyDescent="0.25">
      <c r="O421" s="2"/>
    </row>
    <row r="422" spans="15:15" x14ac:dyDescent="0.25">
      <c r="O422" s="2"/>
    </row>
    <row r="423" spans="15:15" x14ac:dyDescent="0.25">
      <c r="O423" s="2"/>
    </row>
    <row r="424" spans="15:15" x14ac:dyDescent="0.25">
      <c r="O424" s="2"/>
    </row>
    <row r="425" spans="15:15" x14ac:dyDescent="0.25">
      <c r="O425" s="2"/>
    </row>
    <row r="426" spans="15:15" x14ac:dyDescent="0.25">
      <c r="O426" s="2"/>
    </row>
    <row r="427" spans="15:15" x14ac:dyDescent="0.25">
      <c r="O427" s="2"/>
    </row>
    <row r="428" spans="15:15" x14ac:dyDescent="0.25">
      <c r="O428" s="2"/>
    </row>
    <row r="429" spans="15:15" x14ac:dyDescent="0.25">
      <c r="O429" s="2"/>
    </row>
    <row r="430" spans="15:15" x14ac:dyDescent="0.25">
      <c r="O430" s="2"/>
    </row>
    <row r="431" spans="15:15" x14ac:dyDescent="0.25">
      <c r="O431" s="2"/>
    </row>
    <row r="432" spans="15:15" x14ac:dyDescent="0.25">
      <c r="O432" s="2"/>
    </row>
    <row r="433" spans="15:15" x14ac:dyDescent="0.25">
      <c r="O433" s="2"/>
    </row>
    <row r="434" spans="15:15" x14ac:dyDescent="0.25">
      <c r="O434" s="2"/>
    </row>
    <row r="435" spans="15:15" x14ac:dyDescent="0.25">
      <c r="O435" s="2"/>
    </row>
    <row r="436" spans="15:15" x14ac:dyDescent="0.25">
      <c r="O436" s="2"/>
    </row>
    <row r="437" spans="15:15" x14ac:dyDescent="0.25">
      <c r="O437" s="2"/>
    </row>
    <row r="438" spans="15:15" x14ac:dyDescent="0.25">
      <c r="O438" s="2"/>
    </row>
    <row r="439" spans="15:15" x14ac:dyDescent="0.25">
      <c r="O439" s="2"/>
    </row>
    <row r="440" spans="15:15" x14ac:dyDescent="0.25">
      <c r="O440" s="2"/>
    </row>
    <row r="441" spans="15:15" x14ac:dyDescent="0.25">
      <c r="O441" s="2"/>
    </row>
    <row r="442" spans="15:15" x14ac:dyDescent="0.25">
      <c r="O442" s="2"/>
    </row>
    <row r="443" spans="15:15" x14ac:dyDescent="0.25">
      <c r="O443" s="2"/>
    </row>
    <row r="444" spans="15:15" x14ac:dyDescent="0.25">
      <c r="O444" s="2"/>
    </row>
    <row r="445" spans="15:15" x14ac:dyDescent="0.25">
      <c r="O445" s="2"/>
    </row>
    <row r="446" spans="15:15" x14ac:dyDescent="0.25">
      <c r="O446" s="2"/>
    </row>
    <row r="447" spans="15:15" x14ac:dyDescent="0.25">
      <c r="O447" s="2"/>
    </row>
    <row r="448" spans="15:15" x14ac:dyDescent="0.25">
      <c r="O448" s="2"/>
    </row>
  </sheetData>
  <mergeCells count="5">
    <mergeCell ref="D11:G11"/>
    <mergeCell ref="A9:B9"/>
    <mergeCell ref="A3:A7"/>
    <mergeCell ref="B7:M7"/>
    <mergeCell ref="B8:M8"/>
  </mergeCells>
  <dataValidations xWindow="737" yWindow="459" count="14">
    <dataValidation allowBlank="1" showInputMessage="1" showErrorMessage="1" promptTitle="PACC" prompt="Digite el precio unitario estimado._x000a_" sqref="I13:I15 I20:I58 I61:I81 N16:N17 I90:I213"/>
    <dataValidation allowBlank="1" showInputMessage="1" showErrorMessage="1" promptTitle="PACC" prompt="Digite el valor adquirido." sqref="N13:N15 N20:N58 N61:N81 N90:N213"/>
    <dataValidation type="list" allowBlank="1" showInputMessage="1" showErrorMessage="1" promptTitle="PACC" prompt="Seleccione el procedimiento de selección." sqref="L13:L14 L61 L106:L107 L90:L91 L72:L74 L68:L69 L65:L66 L208:L210 L46:L47 L40:L41 L34:L35 L26:L27 L20">
      <formula1>$W$13:$W$20</formula1>
    </dataValidation>
    <dataValidation type="list" allowBlank="1" showInputMessage="1" showErrorMessage="1" promptTitle="PACC" prompt="Seleccione el procedimiento de selección." sqref="L15:L17">
      <formula1>$W$13:$W$18</formula1>
    </dataValidation>
    <dataValidation allowBlank="1" showInputMessage="1" showErrorMessage="1" promptTitle="PACC" prompt="Digite la descripción de la compra o contratación." sqref="B337 B107:B109 B90:B105 B61:B81 B13:B17 B20:B58 B197:B325"/>
    <dataValidation allowBlank="1" showInputMessage="1" showErrorMessage="1" promptTitle="PACC" prompt="Digite la unidad de medida._x000a__x000a_" sqref="B106 B110:B196 C13:C352"/>
    <dataValidation type="list" allowBlank="1" showInputMessage="1" showErrorMessage="1" promptTitle="PACC" prompt="Seleccione el Código de Bienes y Servicios._x000a_" sqref="A15:A19 A27:A352">
      <formula1>$T$13:$T$275</formula1>
    </dataValidation>
    <dataValidation type="list" allowBlank="1" showInputMessage="1" showErrorMessage="1" promptTitle="PACC" prompt="Seleccione el Código de Bienes y Servicios._x000a_" sqref="A13:A14 A20:A26">
      <formula1>$T$13:$T$341</formula1>
    </dataValidation>
    <dataValidation allowBlank="1" showInputMessage="1" showErrorMessage="1" promptTitle="PACC" prompt="Digite la fuente de financiamiento del procedimiento de referencia." sqref="L351 M13:M352"/>
    <dataValidation allowBlank="1" showInputMessage="1" showErrorMessage="1" promptTitle="PACC" prompt="Este valor se calculará automáticamente, resultado de la multiplicación de la cantidad total por el precio unitario estimado." sqref="J13:J352"/>
    <dataValidation allowBlank="1" showInputMessage="1" showErrorMessage="1" promptTitle="PACC" prompt="La cantidad total resultará de la suma de las cantidades requeridas en cada trimestre. " sqref="H13:H352"/>
    <dataValidation allowBlank="1" showInputMessage="1" showErrorMessage="1" promptTitle="PACC" prompt="Digite la cantidad requerida en este período._x000a_" sqref="D13:G352"/>
    <dataValidation allowBlank="1" showInputMessage="1" showErrorMessage="1" promptTitle="PACC" prompt="Este valor se calculará sumando los costos totales que posean el mismo Código de Catálogo de Bienes y Servicios." sqref="K13:K352"/>
    <dataValidation allowBlank="1" showInputMessage="1" showErrorMessage="1" promptTitle="PACC" prompt="Digite las observaciones que considere." sqref="O13:O352"/>
  </dataValidations>
  <printOptions horizontalCentered="1" verticalCentered="1"/>
  <pageMargins left="0.23622047244094491" right="0.23622047244094491" top="0.74803149606299213" bottom="0.74803149606299213" header="0.31496062992125984" footer="0.31496062992125984"/>
  <pageSetup paperSize="5" scale="26" orientation="landscape" r:id="rId1"/>
  <rowBreaks count="6" manualBreakCount="6">
    <brk id="53" max="14" man="1"/>
    <brk id="105" max="14" man="1"/>
    <brk id="157" max="14" man="1"/>
    <brk id="205" max="14" man="1"/>
    <brk id="260" max="14" man="1"/>
    <brk id="312" max="14" man="1"/>
  </rowBreaks>
  <ignoredErrors>
    <ignoredError sqref="J61 H61 J66 J69 H69 H66 J91 H91 J107 J210 H210 J218 H218 J239 J244 H244 H239 H247 H251 J254 J251 H254 J261 H261 J288 H288 J298 H298 J307 H307 J313 H313 J316 H316 H320 J320 H323 J323 J326 H326 J331 H331 J334 H334 H339 J339 H107 H15:H17 H20 J15:J17 J20 J27" calculatedColumn="1"/>
    <ignoredError sqref="A334" listDataValidation="1"/>
  </ignoredError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133350</xdr:colOff>
                <xdr:row>0</xdr:row>
                <xdr:rowOff>0</xdr:rowOff>
              </from>
              <to>
                <xdr:col>8</xdr:col>
                <xdr:colOff>685800</xdr:colOff>
                <xdr:row>6</xdr:row>
                <xdr:rowOff>28575</xdr:rowOff>
              </to>
            </anchor>
          </objectPr>
        </oleObject>
      </mc:Choice>
      <mc:Fallback>
        <oleObject progId="Word.Picture.8" shapeId="1025" r:id="rId4"/>
      </mc:Fallback>
    </mc:AlternateContent>
  </oleObjects>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F22"/>
  <sheetViews>
    <sheetView workbookViewId="0">
      <selection activeCell="F22" sqref="F22"/>
    </sheetView>
  </sheetViews>
  <sheetFormatPr baseColWidth="10" defaultRowHeight="15" x14ac:dyDescent="0.25"/>
  <sheetData>
    <row r="5" spans="6:6" x14ac:dyDescent="0.25">
      <c r="F5">
        <v>2</v>
      </c>
    </row>
    <row r="6" spans="6:6" x14ac:dyDescent="0.25">
      <c r="F6">
        <v>1</v>
      </c>
    </row>
    <row r="7" spans="6:6" x14ac:dyDescent="0.25">
      <c r="F7">
        <v>3</v>
      </c>
    </row>
    <row r="8" spans="6:6" x14ac:dyDescent="0.25">
      <c r="F8">
        <v>4</v>
      </c>
    </row>
    <row r="9" spans="6:6" x14ac:dyDescent="0.25">
      <c r="F9">
        <v>3</v>
      </c>
    </row>
    <row r="10" spans="6:6" x14ac:dyDescent="0.25">
      <c r="F10">
        <v>3</v>
      </c>
    </row>
    <row r="11" spans="6:6" x14ac:dyDescent="0.25">
      <c r="F11">
        <v>5</v>
      </c>
    </row>
    <row r="12" spans="6:6" x14ac:dyDescent="0.25">
      <c r="F12">
        <v>4</v>
      </c>
    </row>
    <row r="13" spans="6:6" x14ac:dyDescent="0.25">
      <c r="F13">
        <v>4</v>
      </c>
    </row>
    <row r="14" spans="6:6" x14ac:dyDescent="0.25">
      <c r="F14">
        <v>3</v>
      </c>
    </row>
    <row r="15" spans="6:6" x14ac:dyDescent="0.25">
      <c r="F15">
        <v>3</v>
      </c>
    </row>
    <row r="16" spans="6:6" x14ac:dyDescent="0.25">
      <c r="F16">
        <v>3</v>
      </c>
    </row>
    <row r="17" spans="6:6" x14ac:dyDescent="0.25">
      <c r="F17">
        <v>1</v>
      </c>
    </row>
    <row r="18" spans="6:6" x14ac:dyDescent="0.25">
      <c r="F18">
        <v>1</v>
      </c>
    </row>
    <row r="19" spans="6:6" x14ac:dyDescent="0.25">
      <c r="F19">
        <v>2</v>
      </c>
    </row>
    <row r="20" spans="6:6" x14ac:dyDescent="0.25">
      <c r="F20">
        <v>2</v>
      </c>
    </row>
    <row r="21" spans="6:6" x14ac:dyDescent="0.25">
      <c r="F21">
        <v>2</v>
      </c>
    </row>
    <row r="22" spans="6:6" x14ac:dyDescent="0.25">
      <c r="F22">
        <f>SUM(F5:F21)</f>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PACC - SNCC.F.053</vt:lpstr>
      <vt:lpstr>Hoja1</vt:lpstr>
      <vt:lpstr>'PACC - SNCC.F.053'!Área_de_impresión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 Fuentes</dc:creator>
  <cp:lastModifiedBy>Paola Brito De La Cruz</cp:lastModifiedBy>
  <cp:lastPrinted>2016-02-26T13:38:27Z</cp:lastPrinted>
  <dcterms:created xsi:type="dcterms:W3CDTF">2010-12-13T15:49:00Z</dcterms:created>
  <dcterms:modified xsi:type="dcterms:W3CDTF">2017-03-17T19:00:08Z</dcterms:modified>
</cp:coreProperties>
</file>